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3E12265E-9AC0-4A41-BEAA-E605A48CA063}" xr6:coauthVersionLast="47" xr6:coauthVersionMax="47" xr10:uidLastSave="{00000000-0000-0000-0000-000000000000}"/>
  <bookViews>
    <workbookView xWindow="240" yWindow="310" windowWidth="21580" windowHeight="13940" xr2:uid="{00000000-000D-0000-FFFF-FFFF00000000}"/>
  </bookViews>
  <sheets>
    <sheet name="操作説明" sheetId="4" r:id="rId1"/>
    <sheet name="集計シート" sheetId="3" r:id="rId2"/>
  </sheets>
  <calcPr calcId="181029"/>
</workbook>
</file>

<file path=xl/calcChain.xml><?xml version="1.0" encoding="utf-8"?>
<calcChain xmlns="http://schemas.openxmlformats.org/spreadsheetml/2006/main">
  <c r="O30" i="3" l="1"/>
  <c r="O31" i="3"/>
  <c r="O32" i="3"/>
  <c r="O33" i="3"/>
  <c r="O34" i="3"/>
  <c r="O35" i="3"/>
  <c r="O36" i="3"/>
  <c r="O37" i="3"/>
  <c r="O38" i="3"/>
  <c r="H4" i="3"/>
  <c r="D4" i="3"/>
  <c r="AK28" i="3"/>
  <c r="AK29" i="3" s="1"/>
  <c r="AK30" i="3" s="1"/>
  <c r="J9" i="3"/>
  <c r="R9" i="3" s="1"/>
  <c r="J10" i="3"/>
  <c r="R10" i="3" s="1"/>
  <c r="J11" i="3"/>
  <c r="J12" i="3"/>
  <c r="J13" i="3"/>
  <c r="R13" i="3" s="1"/>
  <c r="J14" i="3"/>
  <c r="J15" i="3"/>
  <c r="J16" i="3"/>
  <c r="R16" i="3" s="1"/>
  <c r="J17" i="3"/>
  <c r="R17" i="3" s="1"/>
  <c r="J18" i="3"/>
  <c r="R18" i="3" s="1"/>
  <c r="J19" i="3"/>
  <c r="R19" i="3" s="1"/>
  <c r="J20" i="3"/>
  <c r="R20" i="3" s="1"/>
  <c r="J21" i="3"/>
  <c r="J22" i="3"/>
  <c r="R22" i="3" s="1"/>
  <c r="J23" i="3"/>
  <c r="R23" i="3" s="1"/>
  <c r="J24" i="3"/>
  <c r="R24" i="3" s="1"/>
  <c r="J25" i="3"/>
  <c r="R25" i="3" s="1"/>
  <c r="J26" i="3"/>
  <c r="R26" i="3" s="1"/>
  <c r="J27" i="3"/>
  <c r="J28" i="3"/>
  <c r="J29" i="3"/>
  <c r="O29" i="3" s="1"/>
  <c r="J30" i="3"/>
  <c r="R30" i="3" s="1"/>
  <c r="J31" i="3"/>
  <c r="R31" i="3" s="1"/>
  <c r="J32" i="3"/>
  <c r="J33" i="3"/>
  <c r="R33" i="3" s="1"/>
  <c r="J34" i="3"/>
  <c r="R34" i="3" s="1"/>
  <c r="J35" i="3"/>
  <c r="J36" i="3"/>
  <c r="R36" i="3" s="1"/>
  <c r="J37" i="3"/>
  <c r="J38" i="3"/>
  <c r="J8" i="3"/>
  <c r="R8" i="3" s="1"/>
  <c r="Z9" i="3"/>
  <c r="AA9" i="3" s="1"/>
  <c r="Z10" i="3"/>
  <c r="AA10" i="3" s="1"/>
  <c r="Z11" i="3"/>
  <c r="AA11" i="3" s="1"/>
  <c r="Z12" i="3"/>
  <c r="AA12" i="3" s="1"/>
  <c r="Z13" i="3"/>
  <c r="Z14" i="3"/>
  <c r="AA14" i="3" s="1"/>
  <c r="Z15" i="3"/>
  <c r="AA15" i="3" s="1"/>
  <c r="Z16" i="3"/>
  <c r="AA16" i="3" s="1"/>
  <c r="Z17" i="3"/>
  <c r="AA17" i="3" s="1"/>
  <c r="Z18" i="3"/>
  <c r="AA18" i="3" s="1"/>
  <c r="Z19" i="3"/>
  <c r="AA19" i="3" s="1"/>
  <c r="Z20" i="3"/>
  <c r="AA20" i="3" s="1"/>
  <c r="Z21" i="3"/>
  <c r="AA21" i="3" s="1"/>
  <c r="Z22" i="3"/>
  <c r="AA22" i="3" s="1"/>
  <c r="Z23" i="3"/>
  <c r="Z24" i="3"/>
  <c r="AA24" i="3" s="1"/>
  <c r="Z25" i="3"/>
  <c r="AA25" i="3" s="1"/>
  <c r="Z26" i="3"/>
  <c r="AA26" i="3" s="1"/>
  <c r="Z27" i="3"/>
  <c r="AA27" i="3" s="1"/>
  <c r="Z28" i="3"/>
  <c r="AA28" i="3" s="1"/>
  <c r="Z29" i="3"/>
  <c r="AA29" i="3" s="1"/>
  <c r="Z30" i="3"/>
  <c r="AA30" i="3" s="1"/>
  <c r="Z31" i="3"/>
  <c r="AA31" i="3" s="1"/>
  <c r="Z32" i="3"/>
  <c r="AA32" i="3" s="1"/>
  <c r="Z33" i="3"/>
  <c r="AA33" i="3" s="1"/>
  <c r="Z34" i="3"/>
  <c r="AA34" i="3" s="1"/>
  <c r="Z35" i="3"/>
  <c r="AA35" i="3" s="1"/>
  <c r="Z36" i="3"/>
  <c r="AA36" i="3" s="1"/>
  <c r="Z37" i="3"/>
  <c r="AA37" i="3" s="1"/>
  <c r="Z38" i="3"/>
  <c r="AA38" i="3" s="1"/>
  <c r="Z8" i="3"/>
  <c r="AA8" i="3" s="1"/>
  <c r="I9" i="3"/>
  <c r="K9" i="3"/>
  <c r="S9" i="3" s="1"/>
  <c r="V9" i="3" s="1"/>
  <c r="L9" i="3"/>
  <c r="AB9" i="3"/>
  <c r="I10" i="3"/>
  <c r="K10" i="3"/>
  <c r="L10" i="3"/>
  <c r="I11" i="3"/>
  <c r="K11" i="3"/>
  <c r="S11" i="3" s="1"/>
  <c r="V11" i="3" s="1"/>
  <c r="L11" i="3"/>
  <c r="AB11" i="3"/>
  <c r="I12" i="3"/>
  <c r="K12" i="3"/>
  <c r="S12" i="3" s="1"/>
  <c r="V12" i="3" s="1"/>
  <c r="L12" i="3"/>
  <c r="AB12" i="3"/>
  <c r="I13" i="3"/>
  <c r="K13" i="3"/>
  <c r="S13" i="3" s="1"/>
  <c r="V13" i="3" s="1"/>
  <c r="L13" i="3"/>
  <c r="AB13" i="3"/>
  <c r="I14" i="3"/>
  <c r="K14" i="3"/>
  <c r="S14" i="3" s="1"/>
  <c r="V14" i="3" s="1"/>
  <c r="L14" i="3"/>
  <c r="AB14" i="3"/>
  <c r="I15" i="3"/>
  <c r="K15" i="3"/>
  <c r="S15" i="3" s="1"/>
  <c r="V15" i="3" s="1"/>
  <c r="L15" i="3"/>
  <c r="AB15" i="3"/>
  <c r="I16" i="3"/>
  <c r="K16" i="3"/>
  <c r="S16" i="3" s="1"/>
  <c r="V16" i="3" s="1"/>
  <c r="L16" i="3"/>
  <c r="AB16" i="3"/>
  <c r="I17" i="3"/>
  <c r="K17" i="3"/>
  <c r="L17" i="3"/>
  <c r="AB17" i="3"/>
  <c r="I18" i="3"/>
  <c r="K18" i="3"/>
  <c r="L18" i="3"/>
  <c r="AB18" i="3"/>
  <c r="I19" i="3"/>
  <c r="K19" i="3"/>
  <c r="L19" i="3"/>
  <c r="AB19" i="3"/>
  <c r="I20" i="3"/>
  <c r="K20" i="3"/>
  <c r="T20" i="3" s="1"/>
  <c r="L20" i="3"/>
  <c r="AB20" i="3"/>
  <c r="I21" i="3"/>
  <c r="K21" i="3"/>
  <c r="S21" i="3" s="1"/>
  <c r="V21" i="3" s="1"/>
  <c r="L21" i="3"/>
  <c r="AB21" i="3"/>
  <c r="I22" i="3"/>
  <c r="K22" i="3"/>
  <c r="S22" i="3" s="1"/>
  <c r="V22" i="3" s="1"/>
  <c r="L22" i="3"/>
  <c r="AB22" i="3"/>
  <c r="I23" i="3"/>
  <c r="K23" i="3"/>
  <c r="S23" i="3" s="1"/>
  <c r="V23" i="3" s="1"/>
  <c r="L23" i="3"/>
  <c r="AB23" i="3"/>
  <c r="I24" i="3"/>
  <c r="K24" i="3"/>
  <c r="S24" i="3" s="1"/>
  <c r="V24" i="3" s="1"/>
  <c r="L24" i="3"/>
  <c r="AB24" i="3"/>
  <c r="I25" i="3"/>
  <c r="K25" i="3"/>
  <c r="S25" i="3" s="1"/>
  <c r="V25" i="3" s="1"/>
  <c r="L25" i="3"/>
  <c r="AB25" i="3"/>
  <c r="I26" i="3"/>
  <c r="K26" i="3"/>
  <c r="L26" i="3"/>
  <c r="AB26" i="3"/>
  <c r="I27" i="3"/>
  <c r="K27" i="3"/>
  <c r="P27" i="3" s="1"/>
  <c r="L27" i="3"/>
  <c r="AB27" i="3"/>
  <c r="I28" i="3"/>
  <c r="K28" i="3"/>
  <c r="S28" i="3" s="1"/>
  <c r="V28" i="3" s="1"/>
  <c r="L28" i="3"/>
  <c r="AB28" i="3"/>
  <c r="I29" i="3"/>
  <c r="K29" i="3"/>
  <c r="S29" i="3" s="1"/>
  <c r="V29" i="3" s="1"/>
  <c r="L29" i="3"/>
  <c r="AB29" i="3"/>
  <c r="I30" i="3"/>
  <c r="K30" i="3"/>
  <c r="L30" i="3"/>
  <c r="AB30" i="3"/>
  <c r="I31" i="3"/>
  <c r="K31" i="3"/>
  <c r="S31" i="3" s="1"/>
  <c r="V31" i="3" s="1"/>
  <c r="L31" i="3"/>
  <c r="AB31" i="3"/>
  <c r="I32" i="3"/>
  <c r="K32" i="3"/>
  <c r="P32" i="3" s="1"/>
  <c r="L32" i="3"/>
  <c r="AB32" i="3"/>
  <c r="I33" i="3"/>
  <c r="K33" i="3"/>
  <c r="L33" i="3"/>
  <c r="AB33" i="3"/>
  <c r="I34" i="3"/>
  <c r="K34" i="3"/>
  <c r="S34" i="3" s="1"/>
  <c r="V34" i="3" s="1"/>
  <c r="L34" i="3"/>
  <c r="AB34" i="3"/>
  <c r="I35" i="3"/>
  <c r="K35" i="3"/>
  <c r="S35" i="3" s="1"/>
  <c r="V35" i="3" s="1"/>
  <c r="L35" i="3"/>
  <c r="AB35" i="3"/>
  <c r="I36" i="3"/>
  <c r="K36" i="3"/>
  <c r="T36" i="3" s="1"/>
  <c r="L36" i="3"/>
  <c r="AB36" i="3"/>
  <c r="I37" i="3"/>
  <c r="K37" i="3"/>
  <c r="S37" i="3" s="1"/>
  <c r="V37" i="3" s="1"/>
  <c r="L37" i="3"/>
  <c r="AB37" i="3"/>
  <c r="I38" i="3"/>
  <c r="K38" i="3"/>
  <c r="S38" i="3" s="1"/>
  <c r="V38" i="3" s="1"/>
  <c r="L38" i="3"/>
  <c r="AB38" i="3"/>
  <c r="L8" i="3"/>
  <c r="K8" i="3"/>
  <c r="I8" i="3"/>
  <c r="B2" i="3"/>
  <c r="AB10" i="3"/>
  <c r="S27" i="3"/>
  <c r="V27" i="3" s="1"/>
  <c r="S30" i="3"/>
  <c r="V30" i="3" s="1"/>
  <c r="P9" i="3"/>
  <c r="R12" i="3"/>
  <c r="R32" i="3"/>
  <c r="T12" i="3" l="1"/>
  <c r="O12" i="3"/>
  <c r="P17" i="3"/>
  <c r="O27" i="3"/>
  <c r="O20" i="3"/>
  <c r="R14" i="3"/>
  <c r="O26" i="3"/>
  <c r="O22" i="3"/>
  <c r="O17" i="3"/>
  <c r="O13" i="3"/>
  <c r="O9" i="3"/>
  <c r="T19" i="3"/>
  <c r="P30" i="3"/>
  <c r="T27" i="3"/>
  <c r="T18" i="3"/>
  <c r="T10" i="3"/>
  <c r="AC34" i="3"/>
  <c r="N34" i="3" s="1"/>
  <c r="T30" i="3"/>
  <c r="T31" i="3"/>
  <c r="U31" i="3" s="1"/>
  <c r="W31" i="3" s="1"/>
  <c r="T8" i="3"/>
  <c r="P24" i="3"/>
  <c r="O24" i="3" s="1"/>
  <c r="P31" i="3"/>
  <c r="P33" i="3"/>
  <c r="AC29" i="3"/>
  <c r="N29" i="3" s="1"/>
  <c r="AC25" i="3"/>
  <c r="N25" i="3" s="1"/>
  <c r="AC15" i="3"/>
  <c r="N15" i="3" s="1"/>
  <c r="P14" i="3"/>
  <c r="O14" i="3" s="1"/>
  <c r="Y30" i="3"/>
  <c r="M30" i="3"/>
  <c r="AC21" i="3"/>
  <c r="N21" i="3" s="1"/>
  <c r="AC20" i="3"/>
  <c r="N20" i="3" s="1"/>
  <c r="R28" i="3"/>
  <c r="T29" i="3"/>
  <c r="U29" i="3" s="1"/>
  <c r="W29" i="3" s="1"/>
  <c r="P28" i="3"/>
  <c r="O28" i="3" s="1"/>
  <c r="P37" i="3"/>
  <c r="T26" i="3"/>
  <c r="S32" i="3"/>
  <c r="V32" i="3" s="1"/>
  <c r="M32" i="3" s="1"/>
  <c r="T28" i="3"/>
  <c r="U28" i="3" s="1"/>
  <c r="W28" i="3" s="1"/>
  <c r="P26" i="3"/>
  <c r="AC33" i="3"/>
  <c r="N33" i="3" s="1"/>
  <c r="AC31" i="3"/>
  <c r="N31" i="3" s="1"/>
  <c r="AC26" i="3"/>
  <c r="N26" i="3" s="1"/>
  <c r="AC37" i="3"/>
  <c r="N37" i="3" s="1"/>
  <c r="AC36" i="3"/>
  <c r="N36" i="3" s="1"/>
  <c r="AC28" i="3"/>
  <c r="N28" i="3" s="1"/>
  <c r="AC17" i="3"/>
  <c r="N17" i="3" s="1"/>
  <c r="AC11" i="3"/>
  <c r="N11" i="3" s="1"/>
  <c r="AC9" i="3"/>
  <c r="N9" i="3" s="1"/>
  <c r="R21" i="3"/>
  <c r="R15" i="3"/>
  <c r="P12" i="3"/>
  <c r="P18" i="3"/>
  <c r="O18" i="3" s="1"/>
  <c r="R37" i="3"/>
  <c r="T37" i="3"/>
  <c r="P29" i="3"/>
  <c r="P10" i="3"/>
  <c r="O10" i="3" s="1"/>
  <c r="T17" i="3"/>
  <c r="U30" i="3"/>
  <c r="W30" i="3" s="1"/>
  <c r="P38" i="3"/>
  <c r="S36" i="3"/>
  <c r="V36" i="3" s="1"/>
  <c r="Y36" i="3" s="1"/>
  <c r="T35" i="3"/>
  <c r="S33" i="3"/>
  <c r="V33" i="3" s="1"/>
  <c r="Y33" i="3" s="1"/>
  <c r="S26" i="3"/>
  <c r="V26" i="3" s="1"/>
  <c r="M26" i="3" s="1"/>
  <c r="P25" i="3"/>
  <c r="O25" i="3" s="1"/>
  <c r="S10" i="3"/>
  <c r="V10" i="3" s="1"/>
  <c r="M10" i="3" s="1"/>
  <c r="AC38" i="3"/>
  <c r="N38" i="3" s="1"/>
  <c r="AC35" i="3"/>
  <c r="N35" i="3" s="1"/>
  <c r="AC32" i="3"/>
  <c r="N32" i="3" s="1"/>
  <c r="AC30" i="3"/>
  <c r="N30" i="3" s="1"/>
  <c r="AC27" i="3"/>
  <c r="N27" i="3" s="1"/>
  <c r="AC24" i="3"/>
  <c r="N24" i="3" s="1"/>
  <c r="AC22" i="3"/>
  <c r="N22" i="3" s="1"/>
  <c r="AC10" i="3"/>
  <c r="N10" i="3" s="1"/>
  <c r="T32" i="3"/>
  <c r="T11" i="3"/>
  <c r="U11" i="3" s="1"/>
  <c r="W11" i="3" s="1"/>
  <c r="Y37" i="3"/>
  <c r="M37" i="3"/>
  <c r="X37" i="3"/>
  <c r="U37" i="3"/>
  <c r="W37" i="3" s="1"/>
  <c r="Y28" i="3"/>
  <c r="X28" i="3"/>
  <c r="M28" i="3"/>
  <c r="Y27" i="3"/>
  <c r="X27" i="3"/>
  <c r="M27" i="3"/>
  <c r="U35" i="3"/>
  <c r="W35" i="3" s="1"/>
  <c r="M36" i="3"/>
  <c r="X29" i="3"/>
  <c r="Y29" i="3"/>
  <c r="M29" i="3"/>
  <c r="Y34" i="3"/>
  <c r="X34" i="3"/>
  <c r="M34" i="3"/>
  <c r="X25" i="3"/>
  <c r="Y25" i="3"/>
  <c r="M25" i="3"/>
  <c r="Y31" i="3"/>
  <c r="X31" i="3"/>
  <c r="M31" i="3"/>
  <c r="U27" i="3"/>
  <c r="W27" i="3" s="1"/>
  <c r="X11" i="3"/>
  <c r="M11" i="3"/>
  <c r="Y11" i="3"/>
  <c r="X35" i="3"/>
  <c r="Y35" i="3"/>
  <c r="M35" i="3"/>
  <c r="M38" i="3"/>
  <c r="Y38" i="3"/>
  <c r="X38" i="3"/>
  <c r="AC14" i="3"/>
  <c r="N14" i="3" s="1"/>
  <c r="P36" i="3"/>
  <c r="T16" i="3"/>
  <c r="U16" i="3" s="1"/>
  <c r="W16" i="3" s="1"/>
  <c r="P11" i="3"/>
  <c r="O11" i="3" s="1"/>
  <c r="R29" i="3"/>
  <c r="T33" i="3"/>
  <c r="U33" i="3" s="1"/>
  <c r="W33" i="3" s="1"/>
  <c r="T21" i="3"/>
  <c r="U21" i="3" s="1"/>
  <c r="W21" i="3" s="1"/>
  <c r="T14" i="3"/>
  <c r="U14" i="3" s="1"/>
  <c r="W14" i="3" s="1"/>
  <c r="AC12" i="3"/>
  <c r="N12" i="3" s="1"/>
  <c r="P34" i="3"/>
  <c r="P15" i="3"/>
  <c r="O15" i="3" s="1"/>
  <c r="T38" i="3"/>
  <c r="U38" i="3" s="1"/>
  <c r="W38" i="3" s="1"/>
  <c r="S8" i="3"/>
  <c r="V8" i="3" s="1"/>
  <c r="Y8" i="3" s="1"/>
  <c r="AC19" i="3"/>
  <c r="N19" i="3" s="1"/>
  <c r="R38" i="3"/>
  <c r="R27" i="3"/>
  <c r="R11" i="3"/>
  <c r="AC18" i="3"/>
  <c r="N18" i="3" s="1"/>
  <c r="T13" i="3"/>
  <c r="U13" i="3" s="1"/>
  <c r="W13" i="3" s="1"/>
  <c r="X30" i="3"/>
  <c r="T34" i="3"/>
  <c r="U34" i="3" s="1"/>
  <c r="W34" i="3" s="1"/>
  <c r="T25" i="3"/>
  <c r="U25" i="3" s="1"/>
  <c r="W25" i="3" s="1"/>
  <c r="T15" i="3"/>
  <c r="U15" i="3" s="1"/>
  <c r="W15" i="3" s="1"/>
  <c r="S18" i="3"/>
  <c r="V18" i="3" s="1"/>
  <c r="AC16" i="3"/>
  <c r="N16" i="3" s="1"/>
  <c r="P8" i="3"/>
  <c r="AB8" i="3" s="1"/>
  <c r="AC8" i="3" s="1"/>
  <c r="N8" i="3" s="1"/>
  <c r="P13" i="3"/>
  <c r="AA13" i="3" s="1"/>
  <c r="AC13" i="3" s="1"/>
  <c r="N13" i="3" s="1"/>
  <c r="P35" i="3"/>
  <c r="R35" i="3"/>
  <c r="U12" i="3"/>
  <c r="W12" i="3" s="1"/>
  <c r="M12" i="3"/>
  <c r="Y12" i="3"/>
  <c r="X12" i="3"/>
  <c r="X22" i="3"/>
  <c r="Y22" i="3"/>
  <c r="M22" i="3"/>
  <c r="X15" i="3"/>
  <c r="M15" i="3"/>
  <c r="Y15" i="3"/>
  <c r="M13" i="3"/>
  <c r="X13" i="3"/>
  <c r="Y13" i="3"/>
  <c r="X23" i="3"/>
  <c r="M23" i="3"/>
  <c r="Y23" i="3"/>
  <c r="Y21" i="3"/>
  <c r="M21" i="3"/>
  <c r="X21" i="3"/>
  <c r="Y24" i="3"/>
  <c r="X24" i="3"/>
  <c r="M24" i="3"/>
  <c r="X14" i="3"/>
  <c r="Y14" i="3"/>
  <c r="M14" i="3"/>
  <c r="Y9" i="3"/>
  <c r="M9" i="3"/>
  <c r="X9" i="3"/>
  <c r="X16" i="3"/>
  <c r="M16" i="3"/>
  <c r="Y16" i="3"/>
  <c r="P16" i="3"/>
  <c r="O16" i="3" s="1"/>
  <c r="P20" i="3"/>
  <c r="T22" i="3"/>
  <c r="U22" i="3" s="1"/>
  <c r="W22" i="3" s="1"/>
  <c r="T24" i="3"/>
  <c r="U24" i="3" s="1"/>
  <c r="W24" i="3" s="1"/>
  <c r="S20" i="3"/>
  <c r="V20" i="3" s="1"/>
  <c r="U20" i="3" s="1"/>
  <c r="W20" i="3" s="1"/>
  <c r="S19" i="3"/>
  <c r="V19" i="3" s="1"/>
  <c r="T9" i="3"/>
  <c r="U9" i="3" s="1"/>
  <c r="W9" i="3" s="1"/>
  <c r="P21" i="3"/>
  <c r="O21" i="3" s="1"/>
  <c r="T23" i="3"/>
  <c r="U23" i="3" s="1"/>
  <c r="W23" i="3" s="1"/>
  <c r="S17" i="3"/>
  <c r="V17" i="3" s="1"/>
  <c r="P22" i="3"/>
  <c r="P19" i="3"/>
  <c r="O19" i="3" s="1"/>
  <c r="P23" i="3"/>
  <c r="AA23" i="3" s="1"/>
  <c r="AC23" i="3" s="1"/>
  <c r="N23" i="3" s="1"/>
  <c r="O23" i="3" l="1"/>
  <c r="O8" i="3"/>
  <c r="L2" i="3"/>
  <c r="G4" i="3" s="1"/>
  <c r="U18" i="3"/>
  <c r="W18" i="3" s="1"/>
  <c r="M18" i="3"/>
  <c r="X18" i="3"/>
  <c r="Y32" i="3"/>
  <c r="Y18" i="3"/>
  <c r="M33" i="3"/>
  <c r="U26" i="3"/>
  <c r="W26" i="3" s="1"/>
  <c r="Y10" i="3"/>
  <c r="X10" i="3"/>
  <c r="U32" i="3"/>
  <c r="W32" i="3" s="1"/>
  <c r="X32" i="3"/>
  <c r="Y26" i="3"/>
  <c r="X26" i="3"/>
  <c r="K2" i="3"/>
  <c r="F4" i="3" s="1"/>
  <c r="U36" i="3"/>
  <c r="W36" i="3" s="1"/>
  <c r="X36" i="3"/>
  <c r="X33" i="3"/>
  <c r="U10" i="3"/>
  <c r="W10" i="3" s="1"/>
  <c r="C4" i="3"/>
  <c r="U8" i="3"/>
  <c r="W8" i="3" s="1"/>
  <c r="I2" i="3"/>
  <c r="M8" i="3"/>
  <c r="X8" i="3"/>
  <c r="X19" i="3"/>
  <c r="Y19" i="3"/>
  <c r="M19" i="3"/>
  <c r="X17" i="3"/>
  <c r="Y17" i="3"/>
  <c r="M17" i="3"/>
  <c r="U17" i="3"/>
  <c r="W17" i="3" s="1"/>
  <c r="Y20" i="3"/>
  <c r="X20" i="3"/>
  <c r="M20" i="3"/>
  <c r="U19" i="3"/>
  <c r="W19" i="3" s="1"/>
  <c r="C2" i="3" l="1"/>
  <c r="C5" i="3" s="1"/>
  <c r="J2" i="3"/>
  <c r="E4" i="3" s="1"/>
  <c r="K4" i="3" s="1"/>
</calcChain>
</file>

<file path=xl/sharedStrings.xml><?xml version="1.0" encoding="utf-8"?>
<sst xmlns="http://schemas.openxmlformats.org/spreadsheetml/2006/main" count="157" uniqueCount="148">
  <si>
    <t>氏名</t>
    <rPh sb="0" eb="2">
      <t>シメイ</t>
    </rPh>
    <phoneticPr fontId="2"/>
  </si>
  <si>
    <t>開始時刻切上単位</t>
    <rPh sb="0" eb="2">
      <t>カイシ</t>
    </rPh>
    <rPh sb="2" eb="4">
      <t>ジコク</t>
    </rPh>
    <rPh sb="4" eb="5">
      <t>キ</t>
    </rPh>
    <rPh sb="5" eb="6">
      <t>ア</t>
    </rPh>
    <rPh sb="6" eb="8">
      <t>タンイ</t>
    </rPh>
    <phoneticPr fontId="2"/>
  </si>
  <si>
    <t>終了時刻切捨単位</t>
    <rPh sb="0" eb="2">
      <t>シュウリョウ</t>
    </rPh>
    <rPh sb="2" eb="4">
      <t>ジコク</t>
    </rPh>
    <rPh sb="4" eb="5">
      <t>キリ</t>
    </rPh>
    <rPh sb="5" eb="6">
      <t>シャ</t>
    </rPh>
    <rPh sb="6" eb="8">
      <t>タンイ</t>
    </rPh>
    <phoneticPr fontId="2"/>
  </si>
  <si>
    <t>時給</t>
    <rPh sb="0" eb="2">
      <t>ジキュウ</t>
    </rPh>
    <phoneticPr fontId="2"/>
  </si>
  <si>
    <t>総支給額</t>
    <rPh sb="0" eb="1">
      <t>ソウ</t>
    </rPh>
    <rPh sb="1" eb="4">
      <t>シキュウガク</t>
    </rPh>
    <phoneticPr fontId="2"/>
  </si>
  <si>
    <t>計算用の列</t>
    <rPh sb="0" eb="3">
      <t>ケイサンヨウ</t>
    </rPh>
    <rPh sb="4" eb="5">
      <t>レツ</t>
    </rPh>
    <phoneticPr fontId="2"/>
  </si>
  <si>
    <t>白いエリアに貼り付けしてください。</t>
    <rPh sb="0" eb="1">
      <t>シロ</t>
    </rPh>
    <rPh sb="6" eb="7">
      <t>ハ</t>
    </rPh>
    <rPh sb="8" eb="9">
      <t>ツ</t>
    </rPh>
    <phoneticPr fontId="2"/>
  </si>
  <si>
    <t>深夜割増時間</t>
    <rPh sb="0" eb="2">
      <t>シンヤ</t>
    </rPh>
    <rPh sb="2" eb="4">
      <t>ワリマシ</t>
    </rPh>
    <rPh sb="4" eb="6">
      <t>ジカン</t>
    </rPh>
    <phoneticPr fontId="2"/>
  </si>
  <si>
    <t>深夜割増支給額</t>
    <rPh sb="0" eb="2">
      <t>シンヤ</t>
    </rPh>
    <rPh sb="2" eb="4">
      <t>ワリマシ</t>
    </rPh>
    <rPh sb="4" eb="7">
      <t>シキュウガク</t>
    </rPh>
    <phoneticPr fontId="2"/>
  </si>
  <si>
    <t>基本給支給額</t>
    <rPh sb="0" eb="3">
      <t>キホンキュウ</t>
    </rPh>
    <rPh sb="3" eb="6">
      <t>シキュウガク</t>
    </rPh>
    <phoneticPr fontId="2"/>
  </si>
  <si>
    <t>コード</t>
    <phoneticPr fontId="2"/>
  </si>
  <si>
    <t>深夜割増範囲</t>
    <rPh sb="0" eb="2">
      <t>シンヤ</t>
    </rPh>
    <rPh sb="2" eb="4">
      <t>ワリマシ</t>
    </rPh>
    <rPh sb="4" eb="6">
      <t>ハンイ</t>
    </rPh>
    <phoneticPr fontId="2"/>
  </si>
  <si>
    <t>～</t>
    <phoneticPr fontId="2"/>
  </si>
  <si>
    <t>深夜割増</t>
    <rPh sb="0" eb="2">
      <t>シンヤ</t>
    </rPh>
    <rPh sb="2" eb="4">
      <t>ワリマシ</t>
    </rPh>
    <phoneticPr fontId="2"/>
  </si>
  <si>
    <t>交通費支給額</t>
    <rPh sb="0" eb="3">
      <t>コウツウヒ</t>
    </rPh>
    <rPh sb="3" eb="6">
      <t>シキュウガク</t>
    </rPh>
    <phoneticPr fontId="2"/>
  </si>
  <si>
    <t>営業日</t>
    <rPh sb="0" eb="3">
      <t>エイギョウビ</t>
    </rPh>
    <phoneticPr fontId="2"/>
  </si>
  <si>
    <t>従業員コード</t>
    <rPh sb="0" eb="3">
      <t>ジュウギョウイン</t>
    </rPh>
    <phoneticPr fontId="2"/>
  </si>
  <si>
    <t>名前</t>
    <rPh sb="0" eb="2">
      <t>ナマエ</t>
    </rPh>
    <phoneticPr fontId="2"/>
  </si>
  <si>
    <t>出勤時刻</t>
    <rPh sb="0" eb="2">
      <t>シュッキン</t>
    </rPh>
    <rPh sb="2" eb="4">
      <t>ジコク</t>
    </rPh>
    <phoneticPr fontId="2"/>
  </si>
  <si>
    <t>退勤時刻</t>
    <rPh sb="0" eb="2">
      <t>タイキン</t>
    </rPh>
    <rPh sb="2" eb="4">
      <t>ジコク</t>
    </rPh>
    <phoneticPr fontId="2"/>
  </si>
  <si>
    <t>直行</t>
    <rPh sb="0" eb="2">
      <t>チョッコウ</t>
    </rPh>
    <phoneticPr fontId="2"/>
  </si>
  <si>
    <t>直帰</t>
    <rPh sb="0" eb="2">
      <t>チョッキ</t>
    </rPh>
    <phoneticPr fontId="2"/>
  </si>
  <si>
    <t>始業時刻</t>
    <rPh sb="0" eb="2">
      <t>シギョウ</t>
    </rPh>
    <rPh sb="1" eb="2">
      <t>カイシ</t>
    </rPh>
    <rPh sb="2" eb="4">
      <t>ジコク</t>
    </rPh>
    <phoneticPr fontId="2"/>
  </si>
  <si>
    <t>就業時刻の丸め設定（単位：分）</t>
    <rPh sb="0" eb="2">
      <t>シュウギョウ</t>
    </rPh>
    <rPh sb="2" eb="4">
      <t>ジコク</t>
    </rPh>
    <rPh sb="5" eb="6">
      <t>マル</t>
    </rPh>
    <rPh sb="7" eb="9">
      <t>セッテイ</t>
    </rPh>
    <rPh sb="10" eb="12">
      <t>タンイ</t>
    </rPh>
    <rPh sb="13" eb="14">
      <t>フン</t>
    </rPh>
    <phoneticPr fontId="2"/>
  </si>
  <si>
    <t>定時就業時刻（HH:MM）</t>
    <rPh sb="0" eb="2">
      <t>テイジ</t>
    </rPh>
    <rPh sb="2" eb="4">
      <t>シュウギョウ</t>
    </rPh>
    <rPh sb="4" eb="6">
      <t>ジコク</t>
    </rPh>
    <phoneticPr fontId="2"/>
  </si>
  <si>
    <t>深夜割増設定（HH:MM）</t>
    <rPh sb="0" eb="2">
      <t>シンヤ</t>
    </rPh>
    <rPh sb="2" eb="4">
      <t>ワリマシ</t>
    </rPh>
    <rPh sb="4" eb="6">
      <t>セッテイ</t>
    </rPh>
    <phoneticPr fontId="2"/>
  </si>
  <si>
    <t>ステータス</t>
    <phoneticPr fontId="2"/>
  </si>
  <si>
    <t>休憩時間</t>
    <rPh sb="0" eb="2">
      <t>キュウケイ</t>
    </rPh>
    <rPh sb="2" eb="4">
      <t>ジカン</t>
    </rPh>
    <phoneticPr fontId="2"/>
  </si>
  <si>
    <t>計算後
出勤時刻</t>
    <rPh sb="0" eb="2">
      <t>ケイサン</t>
    </rPh>
    <rPh sb="2" eb="3">
      <t>ゴ</t>
    </rPh>
    <rPh sb="4" eb="6">
      <t>シュッキン</t>
    </rPh>
    <rPh sb="6" eb="8">
      <t>ジコク</t>
    </rPh>
    <phoneticPr fontId="2"/>
  </si>
  <si>
    <t>計算後
退勤時刻</t>
    <rPh sb="0" eb="2">
      <t>ケイサン</t>
    </rPh>
    <rPh sb="2" eb="3">
      <t>ゴ</t>
    </rPh>
    <rPh sb="4" eb="6">
      <t>タイキン</t>
    </rPh>
    <rPh sb="6" eb="8">
      <t>ジコク</t>
    </rPh>
    <phoneticPr fontId="2"/>
  </si>
  <si>
    <t>休憩丸め（単位：分）</t>
    <rPh sb="0" eb="2">
      <t>キュウケイ</t>
    </rPh>
    <rPh sb="2" eb="3">
      <t>マル</t>
    </rPh>
    <phoneticPr fontId="2"/>
  </si>
  <si>
    <t>深夜計算
END</t>
    <rPh sb="0" eb="2">
      <t>シンヤ</t>
    </rPh>
    <rPh sb="2" eb="4">
      <t>ケイサン</t>
    </rPh>
    <phoneticPr fontId="2"/>
  </si>
  <si>
    <t>深夜計算
START</t>
    <rPh sb="0" eb="2">
      <t>シンヤ</t>
    </rPh>
    <rPh sb="2" eb="4">
      <t>ケイサン</t>
    </rPh>
    <phoneticPr fontId="2"/>
  </si>
  <si>
    <t>休憩時間の優先</t>
    <rPh sb="0" eb="4">
      <t>キュウケイジカン</t>
    </rPh>
    <rPh sb="5" eb="7">
      <t>ユウセン</t>
    </rPh>
    <phoneticPr fontId="2"/>
  </si>
  <si>
    <t>始業時刻前の出勤</t>
    <rPh sb="0" eb="2">
      <t>シギョウ</t>
    </rPh>
    <rPh sb="2" eb="4">
      <t>ジコク</t>
    </rPh>
    <rPh sb="4" eb="5">
      <t>マエ</t>
    </rPh>
    <rPh sb="6" eb="8">
      <t>シュッキン</t>
    </rPh>
    <phoneticPr fontId="2"/>
  </si>
  <si>
    <t>時間が長い方を優先的に控除</t>
    <rPh sb="0" eb="2">
      <t>ジカン</t>
    </rPh>
    <rPh sb="3" eb="4">
      <t>ナガ</t>
    </rPh>
    <rPh sb="5" eb="6">
      <t>ホウ</t>
    </rPh>
    <rPh sb="7" eb="9">
      <t>ユウセン</t>
    </rPh>
    <rPh sb="9" eb="10">
      <t>テキ</t>
    </rPh>
    <rPh sb="11" eb="13">
      <t>コウジョ</t>
    </rPh>
    <phoneticPr fontId="2"/>
  </si>
  <si>
    <t>普通時間から控除</t>
    <rPh sb="0" eb="2">
      <t>フツウ</t>
    </rPh>
    <rPh sb="2" eb="4">
      <t>ジカン</t>
    </rPh>
    <rPh sb="6" eb="8">
      <t>コウジョ</t>
    </rPh>
    <phoneticPr fontId="2"/>
  </si>
  <si>
    <t>深夜時間から優先的に控除</t>
    <rPh sb="0" eb="2">
      <t>シンヤ</t>
    </rPh>
    <rPh sb="2" eb="4">
      <t>ジカン</t>
    </rPh>
    <rPh sb="6" eb="8">
      <t>ユウセン</t>
    </rPh>
    <rPh sb="8" eb="9">
      <t>テキ</t>
    </rPh>
    <rPh sb="10" eb="12">
      <t>コウジョ</t>
    </rPh>
    <phoneticPr fontId="2"/>
  </si>
  <si>
    <t>始業時刻前の出勤を認めない</t>
    <rPh sb="0" eb="2">
      <t>シギョウ</t>
    </rPh>
    <rPh sb="2" eb="4">
      <t>ジコク</t>
    </rPh>
    <rPh sb="4" eb="5">
      <t>マエ</t>
    </rPh>
    <rPh sb="6" eb="8">
      <t>シュッキン</t>
    </rPh>
    <rPh sb="9" eb="10">
      <t>ミト</t>
    </rPh>
    <phoneticPr fontId="2"/>
  </si>
  <si>
    <t>始業時刻前の出勤を認める</t>
    <rPh sb="0" eb="2">
      <t>シギョウ</t>
    </rPh>
    <rPh sb="2" eb="4">
      <t>ジコク</t>
    </rPh>
    <rPh sb="4" eb="5">
      <t>マエ</t>
    </rPh>
    <rPh sb="6" eb="8">
      <t>シュッキン</t>
    </rPh>
    <rPh sb="9" eb="10">
      <t>ミト</t>
    </rPh>
    <phoneticPr fontId="2"/>
  </si>
  <si>
    <t>勤務時間</t>
    <rPh sb="0" eb="2">
      <t>キンム</t>
    </rPh>
    <rPh sb="2" eb="4">
      <t>ジカン</t>
    </rPh>
    <phoneticPr fontId="2"/>
  </si>
  <si>
    <t>休憩優先判定
通常時間</t>
    <rPh sb="0" eb="4">
      <t>キュウケイユウセン</t>
    </rPh>
    <rPh sb="4" eb="6">
      <t>ハンテイ</t>
    </rPh>
    <rPh sb="7" eb="11">
      <t>ツウジョウジカン</t>
    </rPh>
    <phoneticPr fontId="2"/>
  </si>
  <si>
    <t>大きい方優先
深夜時間</t>
    <rPh sb="0" eb="1">
      <t>オオ</t>
    </rPh>
    <rPh sb="3" eb="4">
      <t>ホウ</t>
    </rPh>
    <rPh sb="4" eb="6">
      <t>ユウセン</t>
    </rPh>
    <rPh sb="7" eb="9">
      <t>シンヤ</t>
    </rPh>
    <rPh sb="9" eb="11">
      <t>ジカン</t>
    </rPh>
    <phoneticPr fontId="2"/>
  </si>
  <si>
    <t>深夜割増時間
（休憩控除前）</t>
    <rPh sb="0" eb="2">
      <t>シンヤ</t>
    </rPh>
    <rPh sb="2" eb="4">
      <t>ワリマシ</t>
    </rPh>
    <rPh sb="4" eb="6">
      <t>ジカン</t>
    </rPh>
    <rPh sb="8" eb="10">
      <t>キュウケイ</t>
    </rPh>
    <rPh sb="10" eb="12">
      <t>コウジョ</t>
    </rPh>
    <rPh sb="12" eb="13">
      <t>マエ</t>
    </rPh>
    <phoneticPr fontId="2"/>
  </si>
  <si>
    <t>深夜から優先
深夜時間</t>
    <rPh sb="0" eb="2">
      <t>シンヤ</t>
    </rPh>
    <rPh sb="4" eb="6">
      <t>ユウセン</t>
    </rPh>
    <rPh sb="7" eb="11">
      <t>シンヤジカン</t>
    </rPh>
    <phoneticPr fontId="2"/>
  </si>
  <si>
    <t>年月</t>
    <rPh sb="0" eb="2">
      <t>ネンゲツ</t>
    </rPh>
    <phoneticPr fontId="2"/>
  </si>
  <si>
    <t>曜日</t>
    <rPh sb="0" eb="2">
      <t>ヨウビ</t>
    </rPh>
    <phoneticPr fontId="2"/>
  </si>
  <si>
    <t>休日割増時間</t>
    <rPh sb="0" eb="2">
      <t>キュウジツ</t>
    </rPh>
    <rPh sb="2" eb="4">
      <t>ワリマシ</t>
    </rPh>
    <rPh sb="4" eb="6">
      <t>ジカン</t>
    </rPh>
    <phoneticPr fontId="2"/>
  </si>
  <si>
    <t>休日出勤の集計</t>
    <rPh sb="0" eb="2">
      <t>キュウジツ</t>
    </rPh>
    <rPh sb="2" eb="4">
      <t>シュッキン</t>
    </rPh>
    <rPh sb="5" eb="7">
      <t>シュウケイ</t>
    </rPh>
    <phoneticPr fontId="2"/>
  </si>
  <si>
    <t>土日</t>
    <rPh sb="0" eb="2">
      <t>ドニチ</t>
    </rPh>
    <phoneticPr fontId="2"/>
  </si>
  <si>
    <t>集計しない</t>
    <rPh sb="0" eb="2">
      <t>シュウケイ</t>
    </rPh>
    <phoneticPr fontId="2"/>
  </si>
  <si>
    <t>休日出勤の判別</t>
    <rPh sb="0" eb="2">
      <t>キュウジツ</t>
    </rPh>
    <rPh sb="2" eb="4">
      <t>シュッキン</t>
    </rPh>
    <rPh sb="5" eb="7">
      <t>ハンベツ</t>
    </rPh>
    <phoneticPr fontId="2"/>
  </si>
  <si>
    <t>●</t>
    <phoneticPr fontId="2"/>
  </si>
  <si>
    <t>土日＋任意選択の祝日</t>
    <rPh sb="0" eb="2">
      <t>ドニチ</t>
    </rPh>
    <rPh sb="3" eb="5">
      <t>ニンイ</t>
    </rPh>
    <rPh sb="5" eb="7">
      <t>センタク</t>
    </rPh>
    <rPh sb="8" eb="10">
      <t>シュクジツ</t>
    </rPh>
    <phoneticPr fontId="2"/>
  </si>
  <si>
    <t>全て任意選択</t>
    <rPh sb="0" eb="1">
      <t>スベ</t>
    </rPh>
    <rPh sb="2" eb="6">
      <t>ニンイセンタク</t>
    </rPh>
    <phoneticPr fontId="2"/>
  </si>
  <si>
    <t>任意休日</t>
    <rPh sb="0" eb="2">
      <t>ニンイ</t>
    </rPh>
    <rPh sb="2" eb="4">
      <t>キュウジツ</t>
    </rPh>
    <phoneticPr fontId="2"/>
  </si>
  <si>
    <t>休日マージ</t>
    <rPh sb="0" eb="2">
      <t>キュウジツ</t>
    </rPh>
    <phoneticPr fontId="2"/>
  </si>
  <si>
    <t>休日割増</t>
    <rPh sb="0" eb="2">
      <t>キュウジツ</t>
    </rPh>
    <rPh sb="2" eb="4">
      <t>ワリマシ</t>
    </rPh>
    <phoneticPr fontId="2"/>
  </si>
  <si>
    <t>休日選択
（入力用）</t>
    <rPh sb="0" eb="2">
      <t>キュウジツ</t>
    </rPh>
    <rPh sb="2" eb="4">
      <t>センタク</t>
    </rPh>
    <rPh sb="6" eb="9">
      <t>ニュウリョクヨウ</t>
    </rPh>
    <phoneticPr fontId="2"/>
  </si>
  <si>
    <t>休日割増支給額</t>
    <rPh sb="0" eb="2">
      <t>キュウジツ</t>
    </rPh>
    <rPh sb="2" eb="4">
      <t>ワリマシ</t>
    </rPh>
    <rPh sb="4" eb="7">
      <t>シキュウガク</t>
    </rPh>
    <phoneticPr fontId="2"/>
  </si>
  <si>
    <t>《ポチ勤用集計テンプレート説明》</t>
    <rPh sb="3" eb="4">
      <t>キン</t>
    </rPh>
    <rPh sb="4" eb="5">
      <t>ヨウ</t>
    </rPh>
    <rPh sb="5" eb="7">
      <t>シュウケイ</t>
    </rPh>
    <rPh sb="13" eb="15">
      <t>セツメイ</t>
    </rPh>
    <phoneticPr fontId="2"/>
  </si>
  <si>
    <t>■シートの説明</t>
    <rPh sb="5" eb="7">
      <t>セツメイ</t>
    </rPh>
    <phoneticPr fontId="2"/>
  </si>
  <si>
    <t>■設定について</t>
    <rPh sb="1" eb="3">
      <t>セッテイ</t>
    </rPh>
    <phoneticPr fontId="2"/>
  </si>
  <si>
    <t>丸めと呼ばれる、切り上げ、切り捨ての設定です。</t>
    <rPh sb="0" eb="1">
      <t>マル</t>
    </rPh>
    <rPh sb="3" eb="4">
      <t>ヨ</t>
    </rPh>
    <rPh sb="8" eb="9">
      <t>キ</t>
    </rPh>
    <rPh sb="10" eb="11">
      <t>ア</t>
    </rPh>
    <rPh sb="13" eb="14">
      <t>キ</t>
    </rPh>
    <rPh sb="15" eb="16">
      <t>ス</t>
    </rPh>
    <rPh sb="18" eb="20">
      <t>セッテイ</t>
    </rPh>
    <phoneticPr fontId="2"/>
  </si>
  <si>
    <t>出勤時刻（開始時刻）の丸めは切り上げ設定のみ、退勤時刻（終了時刻）の丸めは切り捨て設定のみが</t>
    <rPh sb="0" eb="2">
      <t>シュッキン</t>
    </rPh>
    <rPh sb="2" eb="4">
      <t>ジコク</t>
    </rPh>
    <rPh sb="5" eb="7">
      <t>カイシ</t>
    </rPh>
    <rPh sb="7" eb="9">
      <t>ジコク</t>
    </rPh>
    <rPh sb="11" eb="12">
      <t>マル</t>
    </rPh>
    <rPh sb="14" eb="15">
      <t>キ</t>
    </rPh>
    <rPh sb="16" eb="17">
      <t>ア</t>
    </rPh>
    <rPh sb="18" eb="20">
      <t>セッテイ</t>
    </rPh>
    <rPh sb="23" eb="25">
      <t>タイキン</t>
    </rPh>
    <rPh sb="25" eb="27">
      <t>ジコク</t>
    </rPh>
    <rPh sb="28" eb="30">
      <t>シュウリョウ</t>
    </rPh>
    <rPh sb="30" eb="32">
      <t>ジコク</t>
    </rPh>
    <rPh sb="34" eb="35">
      <t>マル</t>
    </rPh>
    <rPh sb="37" eb="38">
      <t>キ</t>
    </rPh>
    <rPh sb="39" eb="40">
      <t>ス</t>
    </rPh>
    <rPh sb="41" eb="43">
      <t>セッテイ</t>
    </rPh>
    <phoneticPr fontId="2"/>
  </si>
  <si>
    <t>設定可能です。</t>
    <rPh sb="0" eb="2">
      <t>セッテイ</t>
    </rPh>
    <rPh sb="2" eb="4">
      <t>カノウ</t>
    </rPh>
    <phoneticPr fontId="2"/>
  </si>
  <si>
    <t>出勤打刻データ</t>
    <rPh sb="0" eb="2">
      <t>シュッキン</t>
    </rPh>
    <rPh sb="2" eb="4">
      <t>ダコク</t>
    </rPh>
    <phoneticPr fontId="2"/>
  </si>
  <si>
    <t>計算後の出勤時刻</t>
    <rPh sb="0" eb="2">
      <t>ケイサン</t>
    </rPh>
    <rPh sb="2" eb="3">
      <t>ゴ</t>
    </rPh>
    <rPh sb="4" eb="6">
      <t>シュッキン</t>
    </rPh>
    <rPh sb="6" eb="8">
      <t>ジコク</t>
    </rPh>
    <phoneticPr fontId="2"/>
  </si>
  <si>
    <t>退勤打刻データ</t>
    <rPh sb="0" eb="2">
      <t>タイキン</t>
    </rPh>
    <rPh sb="2" eb="4">
      <t>ダコク</t>
    </rPh>
    <phoneticPr fontId="2"/>
  </si>
  <si>
    <t>計算後の退勤時刻</t>
    <rPh sb="0" eb="2">
      <t>ケイサン</t>
    </rPh>
    <rPh sb="2" eb="3">
      <t>ゴ</t>
    </rPh>
    <rPh sb="4" eb="6">
      <t>タイキン</t>
    </rPh>
    <rPh sb="6" eb="8">
      <t>ジコク</t>
    </rPh>
    <phoneticPr fontId="2"/>
  </si>
  <si>
    <t>開始時刻切上単位を15分で設定した場合の計算例　　</t>
    <rPh sb="0" eb="2">
      <t>カイシ</t>
    </rPh>
    <rPh sb="2" eb="4">
      <t>ジコク</t>
    </rPh>
    <rPh sb="4" eb="6">
      <t>キリアゲ</t>
    </rPh>
    <rPh sb="6" eb="8">
      <t>タンイ</t>
    </rPh>
    <rPh sb="11" eb="12">
      <t>フン</t>
    </rPh>
    <rPh sb="13" eb="15">
      <t>セッテイ</t>
    </rPh>
    <rPh sb="17" eb="19">
      <t>バアイ</t>
    </rPh>
    <rPh sb="20" eb="22">
      <t>ケイサン</t>
    </rPh>
    <rPh sb="22" eb="23">
      <t>レイ</t>
    </rPh>
    <phoneticPr fontId="2"/>
  </si>
  <si>
    <t>尚、1分で設定した場合、打刻データ＝計算後時刻となりますので、丸め処理は行われません。</t>
    <rPh sb="0" eb="1">
      <t>ナオ</t>
    </rPh>
    <rPh sb="3" eb="4">
      <t>プン</t>
    </rPh>
    <rPh sb="5" eb="7">
      <t>セッテイ</t>
    </rPh>
    <rPh sb="9" eb="11">
      <t>バアイ</t>
    </rPh>
    <rPh sb="12" eb="14">
      <t>ダコク</t>
    </rPh>
    <rPh sb="18" eb="20">
      <t>ケイサン</t>
    </rPh>
    <rPh sb="20" eb="21">
      <t>ゴ</t>
    </rPh>
    <rPh sb="21" eb="23">
      <t>ジコク</t>
    </rPh>
    <rPh sb="31" eb="32">
      <t>マル</t>
    </rPh>
    <rPh sb="33" eb="35">
      <t>ショリ</t>
    </rPh>
    <rPh sb="36" eb="37">
      <t>オコナ</t>
    </rPh>
    <phoneticPr fontId="2"/>
  </si>
  <si>
    <t>深夜時間帯に時給が割り増しになる場合に、その時間帯を設定します。</t>
    <rPh sb="0" eb="2">
      <t>シンヤ</t>
    </rPh>
    <rPh sb="2" eb="5">
      <t>ジカンタイ</t>
    </rPh>
    <rPh sb="6" eb="8">
      <t>ジキュウ</t>
    </rPh>
    <rPh sb="9" eb="10">
      <t>ワ</t>
    </rPh>
    <rPh sb="11" eb="12">
      <t>マ</t>
    </rPh>
    <rPh sb="16" eb="18">
      <t>バアイ</t>
    </rPh>
    <rPh sb="22" eb="24">
      <t>ジカン</t>
    </rPh>
    <rPh sb="24" eb="25">
      <t>タイ</t>
    </rPh>
    <rPh sb="26" eb="28">
      <t>セッテイ</t>
    </rPh>
    <phoneticPr fontId="2"/>
  </si>
  <si>
    <t>24時以降の表記を25:00のようにしている点にご注意ください。</t>
    <rPh sb="2" eb="3">
      <t>ジ</t>
    </rPh>
    <rPh sb="3" eb="5">
      <t>イコウ</t>
    </rPh>
    <rPh sb="6" eb="8">
      <t>ヒョウキ</t>
    </rPh>
    <rPh sb="22" eb="23">
      <t>テン</t>
    </rPh>
    <rPh sb="25" eb="27">
      <t>チュウイ</t>
    </rPh>
    <phoneticPr fontId="2"/>
  </si>
  <si>
    <t>深夜割増の計算機能を使用しない場合においても、時刻は設定してください。</t>
    <rPh sb="0" eb="2">
      <t>シンヤ</t>
    </rPh>
    <rPh sb="2" eb="4">
      <t>ワリマシ</t>
    </rPh>
    <rPh sb="5" eb="7">
      <t>ケイサン</t>
    </rPh>
    <rPh sb="7" eb="9">
      <t>キノウ</t>
    </rPh>
    <rPh sb="10" eb="12">
      <t>シヨウ</t>
    </rPh>
    <rPh sb="15" eb="17">
      <t>バアイ</t>
    </rPh>
    <rPh sb="23" eb="25">
      <t>ジコク</t>
    </rPh>
    <rPh sb="26" eb="28">
      <t>セッテイ</t>
    </rPh>
    <phoneticPr fontId="2"/>
  </si>
  <si>
    <r>
      <t>深夜割増時給の</t>
    </r>
    <r>
      <rPr>
        <b/>
        <sz val="11"/>
        <rFont val="ＭＳ Ｐゴシック"/>
        <family val="3"/>
        <charset val="128"/>
      </rPr>
      <t>単価を0円で登録</t>
    </r>
    <r>
      <rPr>
        <sz val="11"/>
        <rFont val="ＭＳ Ｐゴシック"/>
        <family val="3"/>
        <charset val="128"/>
      </rPr>
      <t>しておけば、深夜割増は給与に計算されません。</t>
    </r>
    <rPh sb="0" eb="2">
      <t>シンヤ</t>
    </rPh>
    <rPh sb="2" eb="4">
      <t>ワリマ</t>
    </rPh>
    <rPh sb="4" eb="6">
      <t>ジキュウ</t>
    </rPh>
    <rPh sb="7" eb="9">
      <t>タンカ</t>
    </rPh>
    <rPh sb="11" eb="12">
      <t>エン</t>
    </rPh>
    <rPh sb="13" eb="15">
      <t>トウロク</t>
    </rPh>
    <rPh sb="21" eb="23">
      <t>シンヤ</t>
    </rPh>
    <rPh sb="23" eb="25">
      <t>ワリマシ</t>
    </rPh>
    <rPh sb="26" eb="28">
      <t>キュウヨ</t>
    </rPh>
    <rPh sb="29" eb="31">
      <t>ケイサン</t>
    </rPh>
    <phoneticPr fontId="2"/>
  </si>
  <si>
    <t>休憩切上単位</t>
    <rPh sb="0" eb="2">
      <t>キュウケイ</t>
    </rPh>
    <rPh sb="2" eb="3">
      <t>キ</t>
    </rPh>
    <rPh sb="3" eb="4">
      <t>ア</t>
    </rPh>
    <rPh sb="4" eb="6">
      <t>タンイ</t>
    </rPh>
    <phoneticPr fontId="2"/>
  </si>
  <si>
    <t>休憩の切り上げ単位の設定です。休憩の場合、出勤・退勤と違い、時間の長さに対しての丸め処理となります。</t>
    <rPh sb="0" eb="2">
      <t>キュウケイ</t>
    </rPh>
    <rPh sb="3" eb="4">
      <t>キ</t>
    </rPh>
    <rPh sb="5" eb="6">
      <t>ア</t>
    </rPh>
    <rPh sb="7" eb="9">
      <t>タンイ</t>
    </rPh>
    <rPh sb="10" eb="12">
      <t>セッテイ</t>
    </rPh>
    <rPh sb="15" eb="17">
      <t>キュウケイ</t>
    </rPh>
    <rPh sb="18" eb="20">
      <t>バアイ</t>
    </rPh>
    <rPh sb="21" eb="23">
      <t>シュッキン</t>
    </rPh>
    <rPh sb="24" eb="26">
      <t>タイキン</t>
    </rPh>
    <rPh sb="27" eb="28">
      <t>チガ</t>
    </rPh>
    <rPh sb="30" eb="32">
      <t>ジカン</t>
    </rPh>
    <rPh sb="33" eb="34">
      <t>ナガ</t>
    </rPh>
    <rPh sb="36" eb="37">
      <t>タイ</t>
    </rPh>
    <rPh sb="40" eb="41">
      <t>マル</t>
    </rPh>
    <rPh sb="42" eb="44">
      <t>ショリ</t>
    </rPh>
    <phoneticPr fontId="2"/>
  </si>
  <si>
    <t>終了時刻切捨単位を15分で設定した場合の計算例　　</t>
    <rPh sb="0" eb="2">
      <t>シュウリョウ</t>
    </rPh>
    <rPh sb="2" eb="4">
      <t>ジコク</t>
    </rPh>
    <rPh sb="4" eb="5">
      <t>キリ</t>
    </rPh>
    <rPh sb="5" eb="6">
      <t>シャ</t>
    </rPh>
    <rPh sb="6" eb="8">
      <t>タンイ</t>
    </rPh>
    <rPh sb="11" eb="12">
      <t>フン</t>
    </rPh>
    <rPh sb="13" eb="15">
      <t>セッテイ</t>
    </rPh>
    <rPh sb="17" eb="19">
      <t>バアイ</t>
    </rPh>
    <rPh sb="20" eb="22">
      <t>ケイサン</t>
    </rPh>
    <rPh sb="22" eb="23">
      <t>レイ</t>
    </rPh>
    <phoneticPr fontId="2"/>
  </si>
  <si>
    <t>休憩時間丸めを15分で設定した場合の計算例　　</t>
    <rPh sb="0" eb="2">
      <t>キュウケイ</t>
    </rPh>
    <rPh sb="2" eb="4">
      <t>ジカン</t>
    </rPh>
    <rPh sb="4" eb="5">
      <t>マル</t>
    </rPh>
    <rPh sb="9" eb="10">
      <t>フン</t>
    </rPh>
    <rPh sb="11" eb="13">
      <t>セッテイ</t>
    </rPh>
    <rPh sb="15" eb="17">
      <t>バアイ</t>
    </rPh>
    <rPh sb="18" eb="20">
      <t>ケイサン</t>
    </rPh>
    <rPh sb="20" eb="21">
      <t>レイ</t>
    </rPh>
    <phoneticPr fontId="2"/>
  </si>
  <si>
    <t>休憩時間データ</t>
    <rPh sb="0" eb="2">
      <t>キュウケイ</t>
    </rPh>
    <rPh sb="2" eb="4">
      <t>ジカン</t>
    </rPh>
    <phoneticPr fontId="2"/>
  </si>
  <si>
    <t>深夜割増の時給時間帯と、通常の時給時間帯のどちらを優先して休憩時間の控除を行うかを設定可能です。</t>
    <rPh sb="0" eb="2">
      <t>シンヤ</t>
    </rPh>
    <rPh sb="2" eb="4">
      <t>ワリマシ</t>
    </rPh>
    <rPh sb="5" eb="7">
      <t>ジキュウ</t>
    </rPh>
    <rPh sb="7" eb="9">
      <t>ジカン</t>
    </rPh>
    <rPh sb="9" eb="10">
      <t>タイ</t>
    </rPh>
    <rPh sb="12" eb="14">
      <t>ツウジョウ</t>
    </rPh>
    <rPh sb="15" eb="17">
      <t>ジキュウ</t>
    </rPh>
    <rPh sb="17" eb="19">
      <t>ジカン</t>
    </rPh>
    <rPh sb="19" eb="20">
      <t>タイ</t>
    </rPh>
    <rPh sb="25" eb="27">
      <t>ユウセン</t>
    </rPh>
    <rPh sb="29" eb="31">
      <t>キュウケイ</t>
    </rPh>
    <rPh sb="31" eb="33">
      <t>ジカン</t>
    </rPh>
    <rPh sb="34" eb="36">
      <t>コウジョ</t>
    </rPh>
    <rPh sb="37" eb="38">
      <t>オコナ</t>
    </rPh>
    <rPh sb="41" eb="43">
      <t>セッテイ</t>
    </rPh>
    <rPh sb="43" eb="45">
      <t>カノウ</t>
    </rPh>
    <phoneticPr fontId="2"/>
  </si>
  <si>
    <t>休憩控除前
勤務時間</t>
    <rPh sb="0" eb="2">
      <t>キュウケイ</t>
    </rPh>
    <rPh sb="2" eb="4">
      <t>コウジョ</t>
    </rPh>
    <rPh sb="4" eb="5">
      <t>マエ</t>
    </rPh>
    <rPh sb="6" eb="8">
      <t>キンム</t>
    </rPh>
    <rPh sb="8" eb="10">
      <t>ジカン</t>
    </rPh>
    <phoneticPr fontId="2"/>
  </si>
  <si>
    <t>普通から優先
深夜時間</t>
    <rPh sb="0" eb="2">
      <t>フツウ</t>
    </rPh>
    <rPh sb="4" eb="6">
      <t>ユウセン</t>
    </rPh>
    <rPh sb="7" eb="9">
      <t>シンヤ</t>
    </rPh>
    <rPh sb="9" eb="11">
      <t>ジカン</t>
    </rPh>
    <phoneticPr fontId="2"/>
  </si>
  <si>
    <t>休憩　60分</t>
    <rPh sb="0" eb="2">
      <t>キュウケイ</t>
    </rPh>
    <rPh sb="5" eb="6">
      <t>プン</t>
    </rPh>
    <phoneticPr fontId="2"/>
  </si>
  <si>
    <t>出勤　17:00</t>
    <rPh sb="0" eb="2">
      <t>シュッキン</t>
    </rPh>
    <phoneticPr fontId="2"/>
  </si>
  <si>
    <t>例）</t>
    <rPh sb="0" eb="1">
      <t>レイ</t>
    </rPh>
    <phoneticPr fontId="2"/>
  </si>
  <si>
    <t>時間が長いほうから優先的に控除</t>
    <rPh sb="0" eb="2">
      <t>ジカン</t>
    </rPh>
    <rPh sb="3" eb="4">
      <t>ナガ</t>
    </rPh>
    <rPh sb="9" eb="12">
      <t>ユウセンテキ</t>
    </rPh>
    <rPh sb="13" eb="15">
      <t>コウジョ</t>
    </rPh>
    <phoneticPr fontId="2"/>
  </si>
  <si>
    <t>退勤　22:45</t>
    <rPh sb="0" eb="2">
      <t>タイキン</t>
    </rPh>
    <phoneticPr fontId="2"/>
  </si>
  <si>
    <t>※丸めは全て1分を想定</t>
    <rPh sb="1" eb="2">
      <t>マル</t>
    </rPh>
    <rPh sb="4" eb="5">
      <t>スベ</t>
    </rPh>
    <rPh sb="7" eb="8">
      <t>プン</t>
    </rPh>
    <rPh sb="9" eb="11">
      <t>ソウテイ</t>
    </rPh>
    <phoneticPr fontId="2"/>
  </si>
  <si>
    <t>深夜時間から控除</t>
    <rPh sb="0" eb="2">
      <t>シンヤ</t>
    </rPh>
    <rPh sb="2" eb="4">
      <t>ジカン</t>
    </rPh>
    <rPh sb="6" eb="8">
      <t>コウジョ</t>
    </rPh>
    <phoneticPr fontId="2"/>
  </si>
  <si>
    <t>深夜割増の時間</t>
    <rPh sb="0" eb="2">
      <t>シンヤ</t>
    </rPh>
    <rPh sb="2" eb="4">
      <t>ワリマシ</t>
    </rPh>
    <rPh sb="5" eb="7">
      <t>ジカン</t>
    </rPh>
    <phoneticPr fontId="2"/>
  </si>
  <si>
    <t>全体の勤務時間</t>
    <rPh sb="0" eb="2">
      <t>ゼンタイ</t>
    </rPh>
    <rPh sb="3" eb="5">
      <t>キンム</t>
    </rPh>
    <rPh sb="5" eb="7">
      <t>ジカン</t>
    </rPh>
    <phoneticPr fontId="2"/>
  </si>
  <si>
    <t>選択肢</t>
    <rPh sb="0" eb="3">
      <t>センタクシ</t>
    </rPh>
    <phoneticPr fontId="2"/>
  </si>
  <si>
    <t>直行・直帰の登録があった場合の出社時刻と退社時刻を定時扱いにて処理するための設定です。</t>
    <rPh sb="0" eb="2">
      <t>チョッコウ</t>
    </rPh>
    <rPh sb="3" eb="5">
      <t>チョッキ</t>
    </rPh>
    <rPh sb="6" eb="8">
      <t>トウロク</t>
    </rPh>
    <rPh sb="12" eb="14">
      <t>バアイ</t>
    </rPh>
    <rPh sb="15" eb="17">
      <t>シュッシャ</t>
    </rPh>
    <rPh sb="17" eb="19">
      <t>ジコク</t>
    </rPh>
    <rPh sb="20" eb="22">
      <t>タイシャ</t>
    </rPh>
    <rPh sb="22" eb="24">
      <t>ジコク</t>
    </rPh>
    <rPh sb="25" eb="27">
      <t>テイジ</t>
    </rPh>
    <rPh sb="27" eb="28">
      <t>アツカ</t>
    </rPh>
    <rPh sb="31" eb="33">
      <t>ショリ</t>
    </rPh>
    <rPh sb="38" eb="40">
      <t>セッテイ</t>
    </rPh>
    <phoneticPr fontId="2"/>
  </si>
  <si>
    <t>また、勤務時間が常に固定時間帯の場合、始業時刻より前に打刻した時間を勤務時間に含めたくない場合には、</t>
    <rPh sb="3" eb="5">
      <t>キンム</t>
    </rPh>
    <rPh sb="5" eb="7">
      <t>ジカン</t>
    </rPh>
    <rPh sb="8" eb="9">
      <t>ツネ</t>
    </rPh>
    <rPh sb="10" eb="12">
      <t>コテイ</t>
    </rPh>
    <rPh sb="12" eb="14">
      <t>ジカン</t>
    </rPh>
    <rPh sb="14" eb="15">
      <t>タイ</t>
    </rPh>
    <rPh sb="16" eb="18">
      <t>バアイ</t>
    </rPh>
    <rPh sb="19" eb="21">
      <t>シギョウ</t>
    </rPh>
    <rPh sb="21" eb="23">
      <t>ジコク</t>
    </rPh>
    <rPh sb="25" eb="26">
      <t>マエ</t>
    </rPh>
    <rPh sb="27" eb="29">
      <t>ダコク</t>
    </rPh>
    <rPh sb="31" eb="33">
      <t>ジカン</t>
    </rPh>
    <rPh sb="34" eb="36">
      <t>キンム</t>
    </rPh>
    <rPh sb="36" eb="38">
      <t>ジカン</t>
    </rPh>
    <rPh sb="39" eb="40">
      <t>フク</t>
    </rPh>
    <rPh sb="45" eb="47">
      <t>バアイ</t>
    </rPh>
    <phoneticPr fontId="2"/>
  </si>
  <si>
    <t>始業時刻前の出勤設定において、始業時刻前の出勤を認めないを選択してください。</t>
    <rPh sb="0" eb="2">
      <t>シギョウ</t>
    </rPh>
    <rPh sb="2" eb="4">
      <t>ジコク</t>
    </rPh>
    <rPh sb="4" eb="5">
      <t>マエ</t>
    </rPh>
    <rPh sb="6" eb="8">
      <t>シュッキン</t>
    </rPh>
    <rPh sb="8" eb="10">
      <t>セッテイ</t>
    </rPh>
    <rPh sb="15" eb="17">
      <t>シギョウ</t>
    </rPh>
    <rPh sb="17" eb="19">
      <t>ジコク</t>
    </rPh>
    <rPh sb="19" eb="20">
      <t>マエ</t>
    </rPh>
    <rPh sb="21" eb="23">
      <t>シュッキン</t>
    </rPh>
    <rPh sb="24" eb="25">
      <t>ミト</t>
    </rPh>
    <rPh sb="29" eb="31">
      <t>センタク</t>
    </rPh>
    <phoneticPr fontId="2"/>
  </si>
  <si>
    <t>休日出勤により、時給が割増になる場合に設定します。</t>
    <rPh sb="0" eb="2">
      <t>キュウジツ</t>
    </rPh>
    <rPh sb="2" eb="4">
      <t>シュッキン</t>
    </rPh>
    <rPh sb="8" eb="10">
      <t>ジキュウ</t>
    </rPh>
    <rPh sb="11" eb="13">
      <t>ワリマシ</t>
    </rPh>
    <rPh sb="16" eb="18">
      <t>バアイ</t>
    </rPh>
    <rPh sb="19" eb="21">
      <t>セッテイ</t>
    </rPh>
    <phoneticPr fontId="2"/>
  </si>
  <si>
    <t>土日だけでしたら、EXCELは自動計算できるのですが、祝日はEXCELで自動取得することはできません。</t>
    <rPh sb="0" eb="2">
      <t>ドニチ</t>
    </rPh>
    <rPh sb="15" eb="17">
      <t>ジドウ</t>
    </rPh>
    <rPh sb="17" eb="19">
      <t>ケイサン</t>
    </rPh>
    <rPh sb="27" eb="29">
      <t>シュクジツ</t>
    </rPh>
    <rPh sb="36" eb="38">
      <t>ジドウ</t>
    </rPh>
    <rPh sb="38" eb="40">
      <t>シュトク</t>
    </rPh>
    <phoneticPr fontId="2"/>
  </si>
  <si>
    <t>そのため、祝日は手動にて都度登録します。</t>
    <rPh sb="5" eb="7">
      <t>シュクジツ</t>
    </rPh>
    <rPh sb="8" eb="10">
      <t>シュドウ</t>
    </rPh>
    <rPh sb="12" eb="14">
      <t>ツド</t>
    </rPh>
    <rPh sb="14" eb="16">
      <t>トウロク</t>
    </rPh>
    <phoneticPr fontId="2"/>
  </si>
  <si>
    <t>「土日＋任意選択の祝日」を選択した場合のは、土日は自動で休日として判定します。それ以外の祝日を水色の列に登録します。</t>
    <rPh sb="13" eb="15">
      <t>センタク</t>
    </rPh>
    <rPh sb="17" eb="19">
      <t>バアイ</t>
    </rPh>
    <rPh sb="22" eb="24">
      <t>ドニチ</t>
    </rPh>
    <rPh sb="25" eb="27">
      <t>ジドウ</t>
    </rPh>
    <rPh sb="28" eb="30">
      <t>キュウジツ</t>
    </rPh>
    <rPh sb="33" eb="35">
      <t>ハンテイ</t>
    </rPh>
    <rPh sb="41" eb="43">
      <t>イガイ</t>
    </rPh>
    <rPh sb="44" eb="46">
      <t>シュクジツ</t>
    </rPh>
    <rPh sb="47" eb="49">
      <t>ミズイロ</t>
    </rPh>
    <rPh sb="50" eb="51">
      <t>レツ</t>
    </rPh>
    <rPh sb="52" eb="54">
      <t>トウロク</t>
    </rPh>
    <phoneticPr fontId="2"/>
  </si>
  <si>
    <t>「全て任意選択」を選択した場合には、土日を問わず●印のある勤務しか休日出勤として計算しません。</t>
    <rPh sb="9" eb="11">
      <t>センタク</t>
    </rPh>
    <rPh sb="13" eb="15">
      <t>バアイ</t>
    </rPh>
    <rPh sb="18" eb="20">
      <t>ドニチ</t>
    </rPh>
    <rPh sb="21" eb="22">
      <t>ト</t>
    </rPh>
    <rPh sb="25" eb="26">
      <t>シルシ</t>
    </rPh>
    <rPh sb="29" eb="31">
      <t>キンム</t>
    </rPh>
    <rPh sb="33" eb="35">
      <t>キュウジツ</t>
    </rPh>
    <rPh sb="35" eb="37">
      <t>シュッキン</t>
    </rPh>
    <rPh sb="40" eb="42">
      <t>ケイサン</t>
    </rPh>
    <phoneticPr fontId="2"/>
  </si>
  <si>
    <t>■時給設定について</t>
    <rPh sb="1" eb="3">
      <t>ジキュウ</t>
    </rPh>
    <rPh sb="3" eb="5">
      <t>セッテイ</t>
    </rPh>
    <phoneticPr fontId="2"/>
  </si>
  <si>
    <t>白いセルが入力可能な箇所です。</t>
    <rPh sb="0" eb="1">
      <t>シロ</t>
    </rPh>
    <rPh sb="5" eb="7">
      <t>ニュウリョク</t>
    </rPh>
    <rPh sb="7" eb="9">
      <t>カノウ</t>
    </rPh>
    <rPh sb="10" eb="12">
      <t>カショ</t>
    </rPh>
    <phoneticPr fontId="2"/>
  </si>
  <si>
    <t>自分で入力してください。</t>
    <rPh sb="0" eb="2">
      <t>ジブン</t>
    </rPh>
    <rPh sb="3" eb="5">
      <t>ニュウリョク</t>
    </rPh>
    <phoneticPr fontId="2"/>
  </si>
  <si>
    <t>通常時給です。（割増のない時給）</t>
    <rPh sb="0" eb="2">
      <t>ツウジョウ</t>
    </rPh>
    <rPh sb="2" eb="4">
      <t>ジキュウ</t>
    </rPh>
    <rPh sb="8" eb="10">
      <t>ワリマシ</t>
    </rPh>
    <rPh sb="13" eb="15">
      <t>ジキュウ</t>
    </rPh>
    <phoneticPr fontId="2"/>
  </si>
  <si>
    <t>■データの貼り付け</t>
    <rPh sb="5" eb="6">
      <t>ハ</t>
    </rPh>
    <rPh sb="7" eb="8">
      <t>ツ</t>
    </rPh>
    <phoneticPr fontId="2"/>
  </si>
  <si>
    <t>■シートの保護、カスタマイズについて</t>
    <rPh sb="5" eb="7">
      <t>ホゴ</t>
    </rPh>
    <phoneticPr fontId="2"/>
  </si>
  <si>
    <t>パスワードは「pochikin」です。</t>
    <phoneticPr fontId="2"/>
  </si>
  <si>
    <t>ご自由にカスタマイズしていただいて結構です。</t>
    <rPh sb="1" eb="3">
      <t>ジユウ</t>
    </rPh>
    <rPh sb="17" eb="19">
      <t>ケッコウ</t>
    </rPh>
    <phoneticPr fontId="2"/>
  </si>
  <si>
    <t>シートの保護がかけてあります。</t>
    <rPh sb="4" eb="6">
      <t>ホゴ</t>
    </rPh>
    <phoneticPr fontId="2"/>
  </si>
  <si>
    <t>総労働時間</t>
    <rPh sb="0" eb="1">
      <t>ソウ</t>
    </rPh>
    <rPh sb="1" eb="3">
      <t>ロウドウ</t>
    </rPh>
    <rPh sb="3" eb="5">
      <t>ジカン</t>
    </rPh>
    <phoneticPr fontId="2"/>
  </si>
  <si>
    <t>残業計算設定</t>
    <rPh sb="0" eb="2">
      <t>ザンギョウ</t>
    </rPh>
    <rPh sb="2" eb="4">
      <t>ケイサン</t>
    </rPh>
    <rPh sb="4" eb="6">
      <t>セッテイ</t>
    </rPh>
    <phoneticPr fontId="2"/>
  </si>
  <si>
    <t>1日の労働時間が</t>
    <rPh sb="1" eb="2">
      <t>ニチ</t>
    </rPh>
    <rPh sb="3" eb="5">
      <t>ロウドウ</t>
    </rPh>
    <rPh sb="5" eb="7">
      <t>ジカン</t>
    </rPh>
    <phoneticPr fontId="2"/>
  </si>
  <si>
    <t>時間を超えると残業とする</t>
    <rPh sb="0" eb="2">
      <t>ジカン</t>
    </rPh>
    <rPh sb="3" eb="4">
      <t>コ</t>
    </rPh>
    <rPh sb="7" eb="9">
      <t>ザンギョウ</t>
    </rPh>
    <phoneticPr fontId="2"/>
  </si>
  <si>
    <t>残業割増</t>
    <rPh sb="0" eb="2">
      <t>ザンギョウ</t>
    </rPh>
    <rPh sb="2" eb="4">
      <t>ワリマシ</t>
    </rPh>
    <phoneticPr fontId="2"/>
  </si>
  <si>
    <t>残業割増率</t>
    <rPh sb="0" eb="2">
      <t>ザンギョウ</t>
    </rPh>
    <rPh sb="2" eb="4">
      <t>ワリマシ</t>
    </rPh>
    <rPh sb="4" eb="5">
      <t>リツ</t>
    </rPh>
    <phoneticPr fontId="2"/>
  </si>
  <si>
    <t>休日割増率</t>
    <rPh sb="0" eb="2">
      <t>キュウジツ</t>
    </rPh>
    <rPh sb="2" eb="4">
      <t>ワリマシ</t>
    </rPh>
    <rPh sb="4" eb="5">
      <t>リツ</t>
    </rPh>
    <phoneticPr fontId="2"/>
  </si>
  <si>
    <t>深夜割増率</t>
    <rPh sb="0" eb="2">
      <t>シンヤ</t>
    </rPh>
    <rPh sb="2" eb="4">
      <t>ワリマシ</t>
    </rPh>
    <rPh sb="4" eb="5">
      <t>リツ</t>
    </rPh>
    <phoneticPr fontId="2"/>
  </si>
  <si>
    <t>基本給</t>
    <rPh sb="0" eb="3">
      <t>キホンキュウ</t>
    </rPh>
    <phoneticPr fontId="2"/>
  </si>
  <si>
    <t>交通費
（月額）</t>
    <rPh sb="0" eb="3">
      <t>コウツウヒ</t>
    </rPh>
    <rPh sb="5" eb="7">
      <t>ゲツガク</t>
    </rPh>
    <phoneticPr fontId="2"/>
  </si>
  <si>
    <t>残業割増支給額</t>
    <rPh sb="0" eb="2">
      <t>ザンギョウ</t>
    </rPh>
    <rPh sb="2" eb="4">
      <t>ワリマシ</t>
    </rPh>
    <rPh sb="4" eb="7">
      <t>シキュウガク</t>
    </rPh>
    <phoneticPr fontId="2"/>
  </si>
  <si>
    <t>所定勤務日数</t>
    <rPh sb="0" eb="2">
      <t>ショテイ</t>
    </rPh>
    <rPh sb="2" eb="4">
      <t>キンム</t>
    </rPh>
    <rPh sb="4" eb="6">
      <t>ニッスウ</t>
    </rPh>
    <phoneticPr fontId="2"/>
  </si>
  <si>
    <t>勤務日数</t>
    <rPh sb="0" eb="2">
      <t>キンム</t>
    </rPh>
    <rPh sb="2" eb="4">
      <t>ニッスウ</t>
    </rPh>
    <phoneticPr fontId="2"/>
  </si>
  <si>
    <t>残業割増時間</t>
    <rPh sb="0" eb="2">
      <t>ザンギョウ</t>
    </rPh>
    <rPh sb="2" eb="4">
      <t>ワリマシ</t>
    </rPh>
    <rPh sb="4" eb="6">
      <t>ジカン</t>
    </rPh>
    <phoneticPr fontId="2"/>
  </si>
  <si>
    <t>法律上は１日の労働時間が８時間を超えた分を残業とみなしますが、時間のしきい値を変更したい場合はこちらで設定してください。</t>
    <phoneticPr fontId="2"/>
  </si>
  <si>
    <t>終業時刻</t>
    <rPh sb="0" eb="2">
      <t>シュウギョウ</t>
    </rPh>
    <rPh sb="2" eb="4">
      <t>ジコク</t>
    </rPh>
    <phoneticPr fontId="2"/>
  </si>
  <si>
    <t>その他
支給</t>
    <rPh sb="2" eb="3">
      <t>タ</t>
    </rPh>
    <rPh sb="4" eb="6">
      <t>シキュウ</t>
    </rPh>
    <phoneticPr fontId="2"/>
  </si>
  <si>
    <t>その他
控除</t>
    <rPh sb="2" eb="3">
      <t>タ</t>
    </rPh>
    <rPh sb="4" eb="6">
      <t>コウジョ</t>
    </rPh>
    <phoneticPr fontId="2"/>
  </si>
  <si>
    <t>交通費月額</t>
    <rPh sb="0" eb="3">
      <t>コウツウヒ</t>
    </rPh>
    <rPh sb="3" eb="5">
      <t>ゲツガク</t>
    </rPh>
    <phoneticPr fontId="2"/>
  </si>
  <si>
    <t>１ヶ月の交通費を登録します。</t>
    <rPh sb="2" eb="3">
      <t>ゲツ</t>
    </rPh>
    <rPh sb="4" eb="7">
      <t>コウツウヒ</t>
    </rPh>
    <rPh sb="8" eb="10">
      <t>トウロク</t>
    </rPh>
    <phoneticPr fontId="2"/>
  </si>
  <si>
    <t>その他支給</t>
    <rPh sb="2" eb="3">
      <t>タ</t>
    </rPh>
    <rPh sb="3" eb="5">
      <t>シキュウ</t>
    </rPh>
    <phoneticPr fontId="2"/>
  </si>
  <si>
    <t>その他控除</t>
    <rPh sb="2" eb="3">
      <t>タ</t>
    </rPh>
    <rPh sb="3" eb="5">
      <t>コウジョ</t>
    </rPh>
    <phoneticPr fontId="2"/>
  </si>
  <si>
    <t>残業割増率</t>
    <rPh sb="0" eb="2">
      <t>ザンギョウ</t>
    </rPh>
    <rPh sb="2" eb="4">
      <t>ワリマシ</t>
    </rPh>
    <rPh sb="4" eb="5">
      <t>リツ</t>
    </rPh>
    <phoneticPr fontId="2"/>
  </si>
  <si>
    <t>休日割増の割増率を入力してください。　</t>
    <rPh sb="0" eb="2">
      <t>キュウジツ</t>
    </rPh>
    <rPh sb="2" eb="4">
      <t>ワリマシ</t>
    </rPh>
    <rPh sb="5" eb="7">
      <t>ワリマシ</t>
    </rPh>
    <rPh sb="7" eb="8">
      <t>リツ</t>
    </rPh>
    <rPh sb="9" eb="11">
      <t>ニュウリョク</t>
    </rPh>
    <phoneticPr fontId="2"/>
  </si>
  <si>
    <t>深夜割増の割増率を入力してください。　</t>
    <rPh sb="0" eb="2">
      <t>シンヤ</t>
    </rPh>
    <rPh sb="2" eb="4">
      <t>ワリマシ</t>
    </rPh>
    <rPh sb="5" eb="7">
      <t>ワリマシ</t>
    </rPh>
    <rPh sb="7" eb="8">
      <t>リツ</t>
    </rPh>
    <rPh sb="9" eb="11">
      <t>ニュウリョク</t>
    </rPh>
    <phoneticPr fontId="2"/>
  </si>
  <si>
    <t>残業割増の割増率を入力してください。</t>
    <rPh sb="0" eb="2">
      <t>ザンギョウ</t>
    </rPh>
    <rPh sb="2" eb="3">
      <t>ワリ</t>
    </rPh>
    <rPh sb="3" eb="4">
      <t>マ</t>
    </rPh>
    <rPh sb="5" eb="7">
      <t>ワリマシ</t>
    </rPh>
    <rPh sb="7" eb="8">
      <t>リツ</t>
    </rPh>
    <rPh sb="9" eb="11">
      <t>ニュウリョク</t>
    </rPh>
    <phoneticPr fontId="2"/>
  </si>
  <si>
    <t>※休日割増、深夜割増、残業割増が重複してものそれぞれの割増分が加算されるようになっていますのでご安心ください。</t>
    <rPh sb="1" eb="3">
      <t>キュウジツ</t>
    </rPh>
    <rPh sb="3" eb="5">
      <t>ワリマシ</t>
    </rPh>
    <rPh sb="6" eb="8">
      <t>シンヤ</t>
    </rPh>
    <rPh sb="8" eb="10">
      <t>ワリマシ</t>
    </rPh>
    <rPh sb="11" eb="13">
      <t>ザンギョウ</t>
    </rPh>
    <rPh sb="13" eb="15">
      <t>ワリマシ</t>
    </rPh>
    <rPh sb="16" eb="18">
      <t>ジュウフク</t>
    </rPh>
    <rPh sb="27" eb="29">
      <t>ワリマシ</t>
    </rPh>
    <rPh sb="29" eb="30">
      <t>ブン</t>
    </rPh>
    <rPh sb="31" eb="33">
      <t>カサン</t>
    </rPh>
    <rPh sb="48" eb="50">
      <t>アンシン</t>
    </rPh>
    <phoneticPr fontId="2"/>
  </si>
  <si>
    <t>手当てなどの支給金額を入力ください。</t>
    <rPh sb="0" eb="2">
      <t>テアテ</t>
    </rPh>
    <rPh sb="6" eb="8">
      <t>シキュウ</t>
    </rPh>
    <rPh sb="8" eb="10">
      <t>キンガク</t>
    </rPh>
    <rPh sb="11" eb="13">
      <t>ニュウリョク</t>
    </rPh>
    <phoneticPr fontId="2"/>
  </si>
  <si>
    <t>給与から天引きする控除金額を入力ください。</t>
    <rPh sb="0" eb="2">
      <t>キュウヨ</t>
    </rPh>
    <rPh sb="4" eb="6">
      <t>テンビ</t>
    </rPh>
    <rPh sb="9" eb="11">
      <t>コウジョ</t>
    </rPh>
    <rPh sb="11" eb="13">
      <t>キンガク</t>
    </rPh>
    <rPh sb="14" eb="16">
      <t>ニュウリョク</t>
    </rPh>
    <phoneticPr fontId="2"/>
  </si>
  <si>
    <t>①まずは、Pochikin管理画面の「データ出力」から給与計算の出力対象期間と出力対象者を選択し、</t>
    <rPh sb="13" eb="17">
      <t>カンリガメン</t>
    </rPh>
    <rPh sb="22" eb="24">
      <t>シュツリョク</t>
    </rPh>
    <rPh sb="27" eb="31">
      <t>キュウヨケイサン</t>
    </rPh>
    <rPh sb="32" eb="34">
      <t>シュツリョク</t>
    </rPh>
    <rPh sb="34" eb="38">
      <t>タイショウキカン</t>
    </rPh>
    <rPh sb="39" eb="44">
      <t>シュツリョクタイショウシャ</t>
    </rPh>
    <rPh sb="45" eb="47">
      <t>センタク</t>
    </rPh>
    <phoneticPr fontId="2"/>
  </si>
  <si>
    <t>データをダウンロードします。</t>
    <phoneticPr fontId="2"/>
  </si>
  <si>
    <t>②ダウンロードしたCSVファイルをExcel等で開き、一人分のデータだけ選択してコピーします。</t>
    <rPh sb="22" eb="23">
      <t>ナド</t>
    </rPh>
    <rPh sb="24" eb="25">
      <t>ヒラ</t>
    </rPh>
    <rPh sb="27" eb="30">
      <t>ヒトリブン</t>
    </rPh>
    <rPh sb="36" eb="38">
      <t>センタク</t>
    </rPh>
    <phoneticPr fontId="2"/>
  </si>
  <si>
    <t>③Pochikinの集計シートへ貼り付けします。これで計算が完了します。</t>
    <rPh sb="10" eb="12">
      <t>シュウケイ</t>
    </rPh>
    <rPh sb="16" eb="17">
      <t>ハ</t>
    </rPh>
    <rPh sb="18" eb="19">
      <t>ツ</t>
    </rPh>
    <rPh sb="27" eb="29">
      <t>ケイサン</t>
    </rPh>
    <rPh sb="30" eb="32">
      <t>カンリョウ</t>
    </rPh>
    <phoneticPr fontId="2"/>
  </si>
  <si>
    <t>　計算対象となる人数分のテンプレートを用意し、この作業を繰り返してください。</t>
    <rPh sb="1" eb="5">
      <t>ケイサンタイショウ</t>
    </rPh>
    <rPh sb="8" eb="11">
      <t>ニンズウブン</t>
    </rPh>
    <rPh sb="19" eb="21">
      <t>ヨウイ</t>
    </rPh>
    <rPh sb="25" eb="27">
      <t>サギョウ</t>
    </rPh>
    <rPh sb="28" eb="29">
      <t>ク</t>
    </rPh>
    <rPh sb="30" eb="31">
      <t>カエ</t>
    </rPh>
    <phoneticPr fontId="2"/>
  </si>
  <si>
    <t>操作説明のシートを削除して、シートの保護のパスワードがわからなくなるケースが多いようです。お気を付けください。</t>
    <rPh sb="0" eb="4">
      <t>ソウサセツメイ</t>
    </rPh>
    <rPh sb="9" eb="11">
      <t>サクジョ</t>
    </rPh>
    <rPh sb="18" eb="20">
      <t>ホゴ</t>
    </rPh>
    <rPh sb="38" eb="39">
      <t>オオ</t>
    </rPh>
    <rPh sb="46" eb="47">
      <t>キ</t>
    </rPh>
    <rPh sb="48" eb="49">
      <t>ツ</t>
    </rPh>
    <phoneticPr fontId="2"/>
  </si>
  <si>
    <t>社員・残業計算版v1.3.1</t>
    <rPh sb="0" eb="2">
      <t>シャイン</t>
    </rPh>
    <rPh sb="3" eb="5">
      <t>ザンギョウ</t>
    </rPh>
    <rPh sb="5" eb="7">
      <t>ケイサン</t>
    </rPh>
    <rPh sb="7" eb="8">
      <t>バン</t>
    </rPh>
    <phoneticPr fontId="2"/>
  </si>
  <si>
    <t>2025・12・25更新</t>
    <rPh sb="10" eb="1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</si>
</sst>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_ "/>
    <numFmt numFmtId="178" formatCode="[h]:mm"/>
    <numFmt numFmtId="179" formatCode="#,##0_);[Red]\(#,##0\)"/>
    <numFmt numFmtId="180"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8"/>
      <name val="ＭＳ Ｐゴシック"/>
      <family val="3"/>
      <charset val="128"/>
    </font>
    <font>
      <b/>
      <sz val="11"/>
      <color indexed="9"/>
      <name val="ＭＳ Ｐゴシック"/>
      <family val="3"/>
      <charset val="128"/>
    </font>
    <font>
      <b/>
      <sz val="12"/>
      <name val="ＭＳ Ｐゴシック"/>
      <family val="3"/>
      <charset val="128"/>
    </font>
    <font>
      <b/>
      <sz val="18"/>
      <name val="ＭＳ Ｐゴシック"/>
      <family val="3"/>
      <charset val="128"/>
    </font>
    <font>
      <sz val="11"/>
      <color theme="0"/>
      <name val="ＭＳ Ｐゴシック"/>
      <family val="3"/>
      <charset val="128"/>
    </font>
    <font>
      <sz val="10"/>
      <color theme="0"/>
      <name val="ＭＳ Ｐゴシック"/>
      <family val="3"/>
      <charset val="128"/>
    </font>
    <font>
      <sz val="11"/>
      <color rgb="FFFF0000"/>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0066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79">
    <xf numFmtId="0" fontId="0" fillId="0" borderId="0" xfId="0">
      <alignment vertical="center"/>
    </xf>
    <xf numFmtId="49" fontId="0" fillId="0" borderId="1" xfId="0" applyNumberFormat="1"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3" fillId="0" borderId="0" xfId="0" applyFont="1">
      <alignment vertical="center"/>
    </xf>
    <xf numFmtId="178" fontId="0" fillId="0" borderId="1" xfId="0" applyNumberFormat="1" applyBorder="1" applyProtection="1">
      <alignment vertical="center"/>
      <protection locked="0"/>
    </xf>
    <xf numFmtId="178" fontId="0" fillId="0" borderId="1" xfId="0" applyNumberFormat="1" applyBorder="1" applyAlignment="1" applyProtection="1">
      <alignment horizontal="center" vertical="center"/>
      <protection locked="0"/>
    </xf>
    <xf numFmtId="0" fontId="4" fillId="0" borderId="0" xfId="0" applyFont="1">
      <alignment vertical="center"/>
    </xf>
    <xf numFmtId="0" fontId="4" fillId="0" borderId="0" xfId="0" applyFont="1" applyAlignment="1">
      <alignment horizontal="center" vertical="center"/>
    </xf>
    <xf numFmtId="0" fontId="0" fillId="2" borderId="0" xfId="0" applyFill="1">
      <alignment vertical="center"/>
    </xf>
    <xf numFmtId="178" fontId="0" fillId="0" borderId="0" xfId="0" applyNumberFormat="1">
      <alignment vertical="center"/>
    </xf>
    <xf numFmtId="178" fontId="0" fillId="0" borderId="0" xfId="0" applyNumberFormat="1" applyAlignment="1">
      <alignment horizontal="center" vertical="center"/>
    </xf>
    <xf numFmtId="176" fontId="0" fillId="2" borderId="0" xfId="0" applyNumberFormat="1" applyFill="1">
      <alignment vertical="center"/>
    </xf>
    <xf numFmtId="0" fontId="0" fillId="0" borderId="0" xfId="0" applyAlignment="1">
      <alignment horizontal="center" vertical="center"/>
    </xf>
    <xf numFmtId="0" fontId="7" fillId="0" borderId="0" xfId="0" applyFont="1">
      <alignment vertical="center"/>
    </xf>
    <xf numFmtId="0" fontId="7" fillId="2" borderId="0" xfId="0" applyFont="1" applyFill="1">
      <alignment vertical="center"/>
    </xf>
    <xf numFmtId="0" fontId="7" fillId="2" borderId="0" xfId="0" applyFont="1" applyFill="1" applyAlignment="1">
      <alignment horizontal="center" vertical="center"/>
    </xf>
    <xf numFmtId="178" fontId="0" fillId="2" borderId="0" xfId="0" applyNumberFormat="1" applyFill="1">
      <alignment vertical="center"/>
    </xf>
    <xf numFmtId="0" fontId="6" fillId="0" borderId="0" xfId="0" applyFont="1" applyAlignment="1">
      <alignment vertical="center" wrapText="1"/>
    </xf>
    <xf numFmtId="14" fontId="6" fillId="0" borderId="0" xfId="0" applyNumberFormat="1" applyFont="1">
      <alignment vertical="center"/>
    </xf>
    <xf numFmtId="176" fontId="0" fillId="0" borderId="0" xfId="0" applyNumberFormat="1">
      <alignment vertical="center"/>
    </xf>
    <xf numFmtId="14" fontId="0" fillId="0" borderId="1" xfId="0" applyNumberFormat="1" applyBorder="1" applyProtection="1">
      <alignment vertical="center"/>
      <protection locked="0"/>
    </xf>
    <xf numFmtId="178" fontId="0" fillId="3" borderId="1" xfId="0" applyNumberFormat="1" applyFill="1" applyBorder="1" applyAlignment="1" applyProtection="1">
      <alignment horizontal="center" vertical="center"/>
      <protection locked="0"/>
    </xf>
    <xf numFmtId="0" fontId="8" fillId="0" borderId="0" xfId="0" applyFont="1">
      <alignment vertical="center"/>
    </xf>
    <xf numFmtId="0" fontId="9" fillId="0" borderId="0" xfId="0" applyFont="1">
      <alignment vertical="center"/>
    </xf>
    <xf numFmtId="0" fontId="3" fillId="0" borderId="0" xfId="0" applyFont="1" applyAlignment="1">
      <alignment horizontal="right" vertical="center"/>
    </xf>
    <xf numFmtId="0" fontId="0" fillId="0" borderId="1" xfId="0" applyBorder="1" applyAlignment="1" applyProtection="1">
      <alignment horizontal="right" vertical="center"/>
      <protection locked="0"/>
    </xf>
    <xf numFmtId="0" fontId="6" fillId="2" borderId="1" xfId="0" applyFont="1" applyFill="1" applyBorder="1" applyAlignment="1">
      <alignment horizontal="center" vertical="center" wrapText="1" shrinkToFit="1"/>
    </xf>
    <xf numFmtId="0" fontId="6" fillId="2" borderId="1" xfId="0" applyFont="1" applyFill="1" applyBorder="1" applyAlignment="1">
      <alignment vertical="center" wrapText="1"/>
    </xf>
    <xf numFmtId="178" fontId="0" fillId="2" borderId="1" xfId="0" applyNumberFormat="1" applyFill="1" applyBorder="1">
      <alignment vertical="center"/>
    </xf>
    <xf numFmtId="180" fontId="0" fillId="0" borderId="1" xfId="0" applyNumberFormat="1" applyBorder="1" applyProtection="1">
      <alignment vertical="center"/>
      <protection locked="0"/>
    </xf>
    <xf numFmtId="177" fontId="0" fillId="0" borderId="0" xfId="0" applyNumberFormat="1">
      <alignment vertical="center"/>
    </xf>
    <xf numFmtId="9" fontId="0" fillId="0" borderId="1" xfId="0" applyNumberFormat="1" applyBorder="1" applyProtection="1">
      <alignment vertical="center"/>
      <protection locked="0"/>
    </xf>
    <xf numFmtId="9" fontId="0" fillId="0" borderId="2" xfId="0" applyNumberFormat="1" applyBorder="1" applyProtection="1">
      <alignment vertical="center"/>
      <protection locked="0"/>
    </xf>
    <xf numFmtId="0" fontId="0" fillId="5" borderId="1" xfId="0" applyFill="1" applyBorder="1" applyAlignment="1">
      <alignment horizontal="center" vertical="center"/>
    </xf>
    <xf numFmtId="178" fontId="0" fillId="5" borderId="1" xfId="0" applyNumberFormat="1" applyFill="1" applyBorder="1" applyAlignment="1">
      <alignment horizontal="center" vertical="center"/>
    </xf>
    <xf numFmtId="0" fontId="5" fillId="6" borderId="1" xfId="0" applyFont="1" applyFill="1" applyBorder="1">
      <alignment vertical="center"/>
    </xf>
    <xf numFmtId="0" fontId="5" fillId="6" borderId="3" xfId="0" applyFont="1" applyFill="1" applyBorder="1">
      <alignment vertical="center"/>
    </xf>
    <xf numFmtId="0" fontId="0" fillId="6" borderId="2" xfId="0" applyFill="1" applyBorder="1">
      <alignment vertical="center"/>
    </xf>
    <xf numFmtId="0" fontId="0" fillId="6" borderId="5" xfId="0" applyFill="1" applyBorder="1">
      <alignment vertical="center"/>
    </xf>
    <xf numFmtId="0" fontId="0" fillId="6" borderId="6" xfId="0" applyFill="1" applyBorder="1">
      <alignment vertical="center"/>
    </xf>
    <xf numFmtId="177" fontId="1" fillId="5" borderId="1" xfId="0" applyNumberFormat="1" applyFont="1" applyFill="1" applyBorder="1" applyAlignment="1">
      <alignment horizontal="center" vertical="center"/>
    </xf>
    <xf numFmtId="180" fontId="1" fillId="5" borderId="2" xfId="0" applyNumberFormat="1" applyFont="1" applyFill="1" applyBorder="1">
      <alignment vertical="center"/>
    </xf>
    <xf numFmtId="179" fontId="0" fillId="5" borderId="2" xfId="0" applyNumberFormat="1" applyFill="1" applyBorder="1">
      <alignment vertical="center"/>
    </xf>
    <xf numFmtId="179" fontId="0" fillId="5" borderId="1" xfId="0" applyNumberFormat="1" applyFill="1" applyBorder="1">
      <alignment vertical="center"/>
    </xf>
    <xf numFmtId="180" fontId="0" fillId="5" borderId="2" xfId="0" applyNumberFormat="1" applyFill="1" applyBorder="1">
      <alignmen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vertical="center"/>
    </xf>
    <xf numFmtId="178" fontId="0" fillId="5" borderId="2" xfId="0" applyNumberFormat="1" applyFill="1" applyBorder="1">
      <alignment vertical="center"/>
    </xf>
    <xf numFmtId="178" fontId="0" fillId="5" borderId="1" xfId="0" applyNumberFormat="1" applyFill="1" applyBorder="1">
      <alignment vertical="center"/>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vertical="center" wrapText="1"/>
    </xf>
    <xf numFmtId="0" fontId="10" fillId="7" borderId="1" xfId="0" applyFont="1" applyFill="1" applyBorder="1" applyAlignment="1">
      <alignment vertical="center" wrapText="1"/>
    </xf>
    <xf numFmtId="180" fontId="0" fillId="3" borderId="2" xfId="0" applyNumberFormat="1" applyFill="1" applyBorder="1" applyProtection="1">
      <alignment vertical="center"/>
      <protection locked="0"/>
    </xf>
    <xf numFmtId="0" fontId="12" fillId="0" borderId="0" xfId="0" applyFont="1">
      <alignment vertical="center"/>
    </xf>
    <xf numFmtId="0" fontId="13" fillId="0" borderId="0" xfId="0" applyFont="1">
      <alignment vertical="center"/>
    </xf>
    <xf numFmtId="0" fontId="0" fillId="4" borderId="1" xfId="0" applyFill="1" applyBorder="1" applyAlignment="1">
      <alignment horizontal="center" vertical="center"/>
    </xf>
    <xf numFmtId="2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55" fontId="3" fillId="0" borderId="3"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80" fontId="0" fillId="5" borderId="1" xfId="0" applyNumberFormat="1" applyFill="1" applyBorder="1" applyAlignment="1">
      <alignment horizontal="center" vertical="center"/>
    </xf>
    <xf numFmtId="0" fontId="10" fillId="7" borderId="1" xfId="0" applyFont="1" applyFill="1" applyBorder="1" applyAlignment="1">
      <alignment horizontal="center" vertical="center" wrapText="1"/>
    </xf>
    <xf numFmtId="0" fontId="0" fillId="0" borderId="9" xfId="0" applyBorder="1" applyAlignment="1">
      <alignment horizontal="center" vertical="center"/>
    </xf>
  </cellXfs>
  <cellStyles count="1">
    <cellStyle name="標準" xfId="0" builtinId="0"/>
  </cellStyles>
  <dxfs count="10">
    <dxf>
      <fill>
        <patternFill>
          <bgColor rgb="FFFF99CC"/>
        </patternFill>
      </fill>
    </dxf>
    <dxf>
      <fill>
        <patternFill>
          <bgColor theme="8" tint="0.39994506668294322"/>
        </patternFill>
      </fill>
    </dxf>
    <dxf>
      <font>
        <color theme="0" tint="-0.14996795556505021"/>
        <name val="ＭＳ Ｐゴシック"/>
        <scheme val="none"/>
      </font>
    </dxf>
    <dxf>
      <font>
        <b/>
        <i val="0"/>
        <condense val="0"/>
        <extend val="0"/>
        <color indexed="10"/>
      </font>
    </dxf>
    <dxf>
      <font>
        <b/>
        <i val="0"/>
        <condense val="0"/>
        <extend val="0"/>
        <color indexed="10"/>
      </font>
    </dxf>
    <dxf>
      <font>
        <b/>
        <i val="0"/>
        <condense val="0"/>
        <extend val="0"/>
        <color indexed="9"/>
      </font>
      <fill>
        <patternFill>
          <bgColor indexed="10"/>
        </patternFill>
      </fill>
    </dxf>
    <dxf>
      <fill>
        <patternFill>
          <bgColor indexed="46"/>
        </patternFill>
      </fill>
    </dxf>
    <dxf>
      <font>
        <condense val="0"/>
        <extend val="0"/>
        <color auto="1"/>
      </font>
      <fill>
        <patternFill>
          <bgColor indexed="41"/>
        </patternFill>
      </fill>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250</xdr:row>
      <xdr:rowOff>95250</xdr:rowOff>
    </xdr:from>
    <xdr:to>
      <xdr:col>13</xdr:col>
      <xdr:colOff>190500</xdr:colOff>
      <xdr:row>267</xdr:row>
      <xdr:rowOff>134059</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
        <a:stretch/>
      </xdr:blipFill>
      <xdr:spPr>
        <a:xfrm>
          <a:off x="95250" y="43624500"/>
          <a:ext cx="8886825" cy="2953459"/>
        </a:xfrm>
        <a:prstGeom prst="rect">
          <a:avLst/>
        </a:prstGeom>
        <a:ln>
          <a:solidFill>
            <a:schemeClr val="bg1">
              <a:lumMod val="50000"/>
            </a:schemeClr>
          </a:solidFill>
        </a:ln>
      </xdr:spPr>
    </xdr:pic>
    <xdr:clientData/>
  </xdr:twoCellAnchor>
  <xdr:twoCellAnchor editAs="oneCell">
    <xdr:from>
      <xdr:col>0</xdr:col>
      <xdr:colOff>161925</xdr:colOff>
      <xdr:row>6</xdr:row>
      <xdr:rowOff>85725</xdr:rowOff>
    </xdr:from>
    <xdr:to>
      <xdr:col>9</xdr:col>
      <xdr:colOff>361950</xdr:colOff>
      <xdr:row>22</xdr:row>
      <xdr:rowOff>8582</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1925" y="1209675"/>
          <a:ext cx="6286500" cy="2666057"/>
        </a:xfrm>
        <a:prstGeom prst="rect">
          <a:avLst/>
        </a:prstGeom>
      </xdr:spPr>
    </xdr:pic>
    <xdr:clientData/>
  </xdr:twoCellAnchor>
  <xdr:twoCellAnchor>
    <xdr:from>
      <xdr:col>0</xdr:col>
      <xdr:colOff>142875</xdr:colOff>
      <xdr:row>5</xdr:row>
      <xdr:rowOff>28575</xdr:rowOff>
    </xdr:from>
    <xdr:to>
      <xdr:col>6</xdr:col>
      <xdr:colOff>0</xdr:colOff>
      <xdr:row>9</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981075"/>
          <a:ext cx="3914775" cy="685800"/>
        </a:xfrm>
        <a:prstGeom prst="rect">
          <a:avLst/>
        </a:prstGeom>
        <a:noFill/>
        <a:ln w="38100">
          <a:solidFill>
            <a:srgbClr val="FF000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200025</xdr:colOff>
      <xdr:row>9</xdr:row>
      <xdr:rowOff>95249</xdr:rowOff>
    </xdr:from>
    <xdr:to>
      <xdr:col>3</xdr:col>
      <xdr:colOff>638175</xdr:colOff>
      <xdr:row>21</xdr:row>
      <xdr:rowOff>104774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00025" y="2152649"/>
          <a:ext cx="2466975" cy="2066925"/>
        </a:xfrm>
        <a:prstGeom prst="rect">
          <a:avLst/>
        </a:prstGeom>
        <a:noFill/>
        <a:ln w="38100">
          <a:solidFill>
            <a:srgbClr val="00B05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47625</xdr:colOff>
      <xdr:row>6</xdr:row>
      <xdr:rowOff>47624</xdr:rowOff>
    </xdr:from>
    <xdr:to>
      <xdr:col>9</xdr:col>
      <xdr:colOff>400050</xdr:colOff>
      <xdr:row>20</xdr:row>
      <xdr:rowOff>161925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81550" y="1171574"/>
          <a:ext cx="1704975" cy="2514601"/>
        </a:xfrm>
        <a:prstGeom prst="rect">
          <a:avLst/>
        </a:prstGeom>
        <a:noFill/>
        <a:ln w="38100">
          <a:solidFill>
            <a:srgbClr val="FF000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209550</xdr:colOff>
      <xdr:row>21</xdr:row>
      <xdr:rowOff>9525</xdr:rowOff>
    </xdr:from>
    <xdr:to>
      <xdr:col>7</xdr:col>
      <xdr:colOff>219076</xdr:colOff>
      <xdr:row>23</xdr:row>
      <xdr:rowOff>28575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943475" y="3705225"/>
          <a:ext cx="9526" cy="36195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381000</xdr:colOff>
      <xdr:row>23</xdr:row>
      <xdr:rowOff>19050</xdr:rowOff>
    </xdr:from>
    <xdr:ext cx="2923044" cy="45910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38650" y="4057650"/>
          <a:ext cx="292304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①まず最初に設定をしましょう。</a:t>
          </a:r>
          <a:endParaRPr kumimoji="1" lang="en-US" altLang="ja-JP" sz="1100">
            <a:solidFill>
              <a:srgbClr val="FF0000"/>
            </a:solidFill>
          </a:endParaRPr>
        </a:p>
        <a:p>
          <a:r>
            <a:rPr kumimoji="1" lang="ja-JP" altLang="en-US" sz="1100">
              <a:solidFill>
                <a:srgbClr val="FF0000"/>
              </a:solidFill>
            </a:rPr>
            <a:t>そしてそれをテンプレートとして保存しましょう。</a:t>
          </a:r>
        </a:p>
      </xdr:txBody>
    </xdr:sp>
    <xdr:clientData/>
  </xdr:oneCellAnchor>
  <xdr:twoCellAnchor>
    <xdr:from>
      <xdr:col>4</xdr:col>
      <xdr:colOff>304801</xdr:colOff>
      <xdr:row>9</xdr:row>
      <xdr:rowOff>85725</xdr:rowOff>
    </xdr:from>
    <xdr:to>
      <xdr:col>4</xdr:col>
      <xdr:colOff>628650</xdr:colOff>
      <xdr:row>27</xdr:row>
      <xdr:rowOff>57150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009901" y="2143125"/>
          <a:ext cx="323849" cy="305752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371475</xdr:colOff>
      <xdr:row>27</xdr:row>
      <xdr:rowOff>76200</xdr:rowOff>
    </xdr:from>
    <xdr:ext cx="2353401"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076575" y="4800600"/>
          <a:ext cx="235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②従業員毎の時給を登録しましょう。</a:t>
          </a:r>
          <a:endParaRPr kumimoji="1" lang="en-US" altLang="ja-JP" sz="1100">
            <a:solidFill>
              <a:srgbClr val="FF0000"/>
            </a:solidFill>
          </a:endParaRPr>
        </a:p>
      </xdr:txBody>
    </xdr:sp>
    <xdr:clientData/>
  </xdr:oneCellAnchor>
  <xdr:twoCellAnchor>
    <xdr:from>
      <xdr:col>1</xdr:col>
      <xdr:colOff>47626</xdr:colOff>
      <xdr:row>21</xdr:row>
      <xdr:rowOff>161925</xdr:rowOff>
    </xdr:from>
    <xdr:to>
      <xdr:col>1</xdr:col>
      <xdr:colOff>247650</xdr:colOff>
      <xdr:row>31</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723901" y="4276725"/>
          <a:ext cx="200024" cy="155257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590550</xdr:colOff>
      <xdr:row>31</xdr:row>
      <xdr:rowOff>152400</xdr:rowOff>
    </xdr:from>
    <xdr:ext cx="3105081" cy="45910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90550" y="5562600"/>
          <a:ext cx="310508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③データを貼り付けるのはここです。（白いエリア）</a:t>
          </a:r>
          <a:endParaRPr kumimoji="1" lang="en-US" altLang="ja-JP" sz="1100">
            <a:solidFill>
              <a:srgbClr val="FF0000"/>
            </a:solidFill>
          </a:endParaRPr>
        </a:p>
        <a:p>
          <a:r>
            <a:rPr kumimoji="1" lang="ja-JP" altLang="en-US" sz="1100">
              <a:solidFill>
                <a:srgbClr val="FF0000"/>
              </a:solidFill>
            </a:rPr>
            <a:t>　貼り付けた瞬間に計算が終了します。</a:t>
          </a:r>
          <a:endParaRPr kumimoji="1" lang="en-US" altLang="ja-JP" sz="1100">
            <a:solidFill>
              <a:srgbClr val="FF0000"/>
            </a:solidFill>
          </a:endParaRPr>
        </a:p>
      </xdr:txBody>
    </xdr:sp>
    <xdr:clientData/>
  </xdr:oneCellAnchor>
  <xdr:oneCellAnchor>
    <xdr:from>
      <xdr:col>7</xdr:col>
      <xdr:colOff>285750</xdr:colOff>
      <xdr:row>106</xdr:row>
      <xdr:rowOff>28575</xdr:rowOff>
    </xdr:from>
    <xdr:ext cx="1032975" cy="27571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019675" y="18335625"/>
          <a:ext cx="10329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60</a:t>
          </a:r>
          <a:r>
            <a:rPr kumimoji="1" lang="ja-JP" altLang="en-US" sz="1100"/>
            <a:t>進法表記）</a:t>
          </a:r>
        </a:p>
      </xdr:txBody>
    </xdr:sp>
    <xdr:clientData/>
  </xdr:oneCellAnchor>
  <xdr:twoCellAnchor>
    <xdr:from>
      <xdr:col>1</xdr:col>
      <xdr:colOff>476250</xdr:colOff>
      <xdr:row>261</xdr:row>
      <xdr:rowOff>47625</xdr:rowOff>
    </xdr:from>
    <xdr:to>
      <xdr:col>1</xdr:col>
      <xdr:colOff>657225</xdr:colOff>
      <xdr:row>270</xdr:row>
      <xdr:rowOff>95250</xdr:rowOff>
    </xdr:to>
    <xdr:cxnSp macro="">
      <xdr:nvCxnSpPr>
        <xdr:cNvPr id="4097" name="直線矢印コネクタ 4096">
          <a:extLst>
            <a:ext uri="{FF2B5EF4-FFF2-40B4-BE49-F238E27FC236}">
              <a16:creationId xmlns:a16="http://schemas.microsoft.com/office/drawing/2014/main" id="{00000000-0008-0000-0000-000001100000}"/>
            </a:ext>
          </a:extLst>
        </xdr:cNvPr>
        <xdr:cNvCxnSpPr/>
      </xdr:nvCxnSpPr>
      <xdr:spPr>
        <a:xfrm flipH="1" flipV="1">
          <a:off x="1152525" y="45462825"/>
          <a:ext cx="180975" cy="1590675"/>
        </a:xfrm>
        <a:prstGeom prst="straightConnector1">
          <a:avLst/>
        </a:prstGeom>
        <a:ln>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276225</xdr:colOff>
      <xdr:row>270</xdr:row>
      <xdr:rowOff>142875</xdr:rowOff>
    </xdr:from>
    <xdr:ext cx="3315010" cy="275717"/>
    <xdr:sp macro="" textlink="">
      <xdr:nvSpPr>
        <xdr:cNvPr id="4099" name="テキスト ボックス 4098">
          <a:extLst>
            <a:ext uri="{FF2B5EF4-FFF2-40B4-BE49-F238E27FC236}">
              <a16:creationId xmlns:a16="http://schemas.microsoft.com/office/drawing/2014/main" id="{00000000-0008-0000-0000-000003100000}"/>
            </a:ext>
          </a:extLst>
        </xdr:cNvPr>
        <xdr:cNvSpPr txBox="1"/>
      </xdr:nvSpPr>
      <xdr:spPr>
        <a:xfrm>
          <a:off x="952500" y="47101125"/>
          <a:ext cx="331501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このセルにフォーカスを合わせて貼り付けてください。</a:t>
          </a:r>
        </a:p>
      </xdr:txBody>
    </xdr:sp>
    <xdr:clientData/>
  </xdr:oneCellAnchor>
  <xdr:twoCellAnchor editAs="oneCell">
    <xdr:from>
      <xdr:col>0</xdr:col>
      <xdr:colOff>57150</xdr:colOff>
      <xdr:row>38</xdr:row>
      <xdr:rowOff>104775</xdr:rowOff>
    </xdr:from>
    <xdr:to>
      <xdr:col>3</xdr:col>
      <xdr:colOff>304801</xdr:colOff>
      <xdr:row>43</xdr:row>
      <xdr:rowOff>0</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7150" y="6753225"/>
          <a:ext cx="2276476" cy="752475"/>
        </a:xfrm>
        <a:prstGeom prst="rect">
          <a:avLst/>
        </a:prstGeom>
      </xdr:spPr>
    </xdr:pic>
    <xdr:clientData/>
  </xdr:twoCellAnchor>
  <xdr:twoCellAnchor editAs="oneCell">
    <xdr:from>
      <xdr:col>0</xdr:col>
      <xdr:colOff>76200</xdr:colOff>
      <xdr:row>69</xdr:row>
      <xdr:rowOff>28575</xdr:rowOff>
    </xdr:from>
    <xdr:to>
      <xdr:col>5</xdr:col>
      <xdr:colOff>9525</xdr:colOff>
      <xdr:row>71</xdr:row>
      <xdr:rowOff>123825</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6200" y="11991975"/>
          <a:ext cx="3314700" cy="438150"/>
        </a:xfrm>
        <a:prstGeom prst="rect">
          <a:avLst/>
        </a:prstGeom>
      </xdr:spPr>
    </xdr:pic>
    <xdr:clientData/>
  </xdr:twoCellAnchor>
  <xdr:twoCellAnchor editAs="oneCell">
    <xdr:from>
      <xdr:col>0</xdr:col>
      <xdr:colOff>66674</xdr:colOff>
      <xdr:row>78</xdr:row>
      <xdr:rowOff>95250</xdr:rowOff>
    </xdr:from>
    <xdr:to>
      <xdr:col>6</xdr:col>
      <xdr:colOff>190499</xdr:colOff>
      <xdr:row>81</xdr:row>
      <xdr:rowOff>142875</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6674" y="13601700"/>
          <a:ext cx="4181475" cy="561975"/>
        </a:xfrm>
        <a:prstGeom prst="rect">
          <a:avLst/>
        </a:prstGeom>
      </xdr:spPr>
    </xdr:pic>
    <xdr:clientData/>
  </xdr:twoCellAnchor>
  <xdr:twoCellAnchor editAs="oneCell">
    <xdr:from>
      <xdr:col>0</xdr:col>
      <xdr:colOff>57150</xdr:colOff>
      <xdr:row>81</xdr:row>
      <xdr:rowOff>161927</xdr:rowOff>
    </xdr:from>
    <xdr:to>
      <xdr:col>6</xdr:col>
      <xdr:colOff>142875</xdr:colOff>
      <xdr:row>83</xdr:row>
      <xdr:rowOff>152401</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7150" y="14182727"/>
          <a:ext cx="4143375" cy="333374"/>
        </a:xfrm>
        <a:prstGeom prst="rect">
          <a:avLst/>
        </a:prstGeom>
      </xdr:spPr>
    </xdr:pic>
    <xdr:clientData/>
  </xdr:twoCellAnchor>
  <xdr:twoCellAnchor editAs="oneCell">
    <xdr:from>
      <xdr:col>0</xdr:col>
      <xdr:colOff>95251</xdr:colOff>
      <xdr:row>119</xdr:row>
      <xdr:rowOff>76203</xdr:rowOff>
    </xdr:from>
    <xdr:to>
      <xdr:col>6</xdr:col>
      <xdr:colOff>219076</xdr:colOff>
      <xdr:row>121</xdr:row>
      <xdr:rowOff>66677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95251" y="20612103"/>
          <a:ext cx="4181475" cy="333374"/>
        </a:xfrm>
        <a:prstGeom prst="rect">
          <a:avLst/>
        </a:prstGeom>
      </xdr:spPr>
    </xdr:pic>
    <xdr:clientData/>
  </xdr:twoCellAnchor>
  <xdr:twoCellAnchor editAs="oneCell">
    <xdr:from>
      <xdr:col>0</xdr:col>
      <xdr:colOff>123826</xdr:colOff>
      <xdr:row>126</xdr:row>
      <xdr:rowOff>66677</xdr:rowOff>
    </xdr:from>
    <xdr:to>
      <xdr:col>6</xdr:col>
      <xdr:colOff>247651</xdr:colOff>
      <xdr:row>129</xdr:row>
      <xdr:rowOff>66677</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3826" y="21802727"/>
          <a:ext cx="4181475" cy="514350"/>
        </a:xfrm>
        <a:prstGeom prst="rect">
          <a:avLst/>
        </a:prstGeom>
      </xdr:spPr>
    </xdr:pic>
    <xdr:clientData/>
  </xdr:twoCellAnchor>
  <xdr:twoCellAnchor editAs="oneCell">
    <xdr:from>
      <xdr:col>0</xdr:col>
      <xdr:colOff>276225</xdr:colOff>
      <xdr:row>136</xdr:row>
      <xdr:rowOff>95250</xdr:rowOff>
    </xdr:from>
    <xdr:to>
      <xdr:col>4</xdr:col>
      <xdr:colOff>390525</xdr:colOff>
      <xdr:row>156</xdr:row>
      <xdr:rowOff>152400</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76225" y="23545800"/>
          <a:ext cx="2819400" cy="3486150"/>
        </a:xfrm>
        <a:prstGeom prst="rect">
          <a:avLst/>
        </a:prstGeom>
      </xdr:spPr>
    </xdr:pic>
    <xdr:clientData/>
  </xdr:twoCellAnchor>
  <xdr:twoCellAnchor editAs="oneCell">
    <xdr:from>
      <xdr:col>0</xdr:col>
      <xdr:colOff>76200</xdr:colOff>
      <xdr:row>159</xdr:row>
      <xdr:rowOff>133351</xdr:rowOff>
    </xdr:from>
    <xdr:to>
      <xdr:col>5</xdr:col>
      <xdr:colOff>523875</xdr:colOff>
      <xdr:row>163</xdr:row>
      <xdr:rowOff>133351</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76200" y="27527251"/>
          <a:ext cx="3829050" cy="685800"/>
        </a:xfrm>
        <a:prstGeom prst="rect">
          <a:avLst/>
        </a:prstGeom>
      </xdr:spPr>
    </xdr:pic>
    <xdr:clientData/>
  </xdr:twoCellAnchor>
  <xdr:twoCellAnchor editAs="oneCell">
    <xdr:from>
      <xdr:col>0</xdr:col>
      <xdr:colOff>104775</xdr:colOff>
      <xdr:row>109</xdr:row>
      <xdr:rowOff>47625</xdr:rowOff>
    </xdr:from>
    <xdr:to>
      <xdr:col>3</xdr:col>
      <xdr:colOff>219076</xdr:colOff>
      <xdr:row>113</xdr:row>
      <xdr:rowOff>28575</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04775" y="18869025"/>
          <a:ext cx="2143126" cy="666750"/>
        </a:xfrm>
        <a:prstGeom prst="rect">
          <a:avLst/>
        </a:prstGeom>
      </xdr:spPr>
    </xdr:pic>
    <xdr:clientData/>
  </xdr:twoCellAnchor>
  <xdr:twoCellAnchor editAs="oneCell">
    <xdr:from>
      <xdr:col>0</xdr:col>
      <xdr:colOff>0</xdr:colOff>
      <xdr:row>170</xdr:row>
      <xdr:rowOff>76200</xdr:rowOff>
    </xdr:from>
    <xdr:to>
      <xdr:col>14</xdr:col>
      <xdr:colOff>219075</xdr:colOff>
      <xdr:row>178</xdr:row>
      <xdr:rowOff>104775</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2"/>
        <a:srcRect t="17678" r="20537" b="67964"/>
        <a:stretch/>
      </xdr:blipFill>
      <xdr:spPr>
        <a:xfrm>
          <a:off x="0" y="29365575"/>
          <a:ext cx="9686925" cy="1400175"/>
        </a:xfrm>
        <a:prstGeom prst="rect">
          <a:avLst/>
        </a:prstGeom>
      </xdr:spPr>
    </xdr:pic>
    <xdr:clientData/>
  </xdr:twoCellAnchor>
  <xdr:twoCellAnchor editAs="oneCell">
    <xdr:from>
      <xdr:col>0</xdr:col>
      <xdr:colOff>66675</xdr:colOff>
      <xdr:row>201</xdr:row>
      <xdr:rowOff>85725</xdr:rowOff>
    </xdr:from>
    <xdr:to>
      <xdr:col>7</xdr:col>
      <xdr:colOff>195407</xdr:colOff>
      <xdr:row>221</xdr:row>
      <xdr:rowOff>85725</xdr:rowOff>
    </xdr:to>
    <xdr:pic>
      <xdr:nvPicPr>
        <xdr:cNvPr id="28" name="図 27">
          <a:extLst>
            <a:ext uri="{FF2B5EF4-FFF2-40B4-BE49-F238E27FC236}">
              <a16:creationId xmlns:a16="http://schemas.microsoft.com/office/drawing/2014/main" id="{C30A6041-3FB0-4B9D-83CE-2B010FA63C0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6675" y="33728025"/>
          <a:ext cx="4862657" cy="3619500"/>
        </a:xfrm>
        <a:prstGeom prst="rect">
          <a:avLst/>
        </a:prstGeom>
        <a:ln>
          <a:solidFill>
            <a:schemeClr val="bg1">
              <a:lumMod val="50000"/>
            </a:schemeClr>
          </a:solidFill>
        </a:ln>
      </xdr:spPr>
    </xdr:pic>
    <xdr:clientData/>
  </xdr:twoCellAnchor>
  <xdr:twoCellAnchor editAs="oneCell">
    <xdr:from>
      <xdr:col>0</xdr:col>
      <xdr:colOff>85507</xdr:colOff>
      <xdr:row>225</xdr:row>
      <xdr:rowOff>12798</xdr:rowOff>
    </xdr:from>
    <xdr:to>
      <xdr:col>7</xdr:col>
      <xdr:colOff>209550</xdr:colOff>
      <xdr:row>246</xdr:row>
      <xdr:rowOff>180974</xdr:rowOff>
    </xdr:to>
    <xdr:pic>
      <xdr:nvPicPr>
        <xdr:cNvPr id="33" name="図 32">
          <a:extLst>
            <a:ext uri="{FF2B5EF4-FFF2-40B4-BE49-F238E27FC236}">
              <a16:creationId xmlns:a16="http://schemas.microsoft.com/office/drawing/2014/main" id="{1E6824B4-8DAE-487C-B0B0-ABD30F41E338}"/>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5507" y="37998498"/>
          <a:ext cx="4857968" cy="3968651"/>
        </a:xfrm>
        <a:prstGeom prst="rect">
          <a:avLst/>
        </a:prstGeom>
        <a:ln>
          <a:solidFill>
            <a:schemeClr val="bg1">
              <a:lumMod val="50000"/>
            </a:schemeClr>
          </a:solidFill>
        </a:ln>
      </xdr:spPr>
    </xdr:pic>
    <xdr:clientData/>
  </xdr:twoCellAnchor>
  <xdr:twoCellAnchor>
    <xdr:from>
      <xdr:col>7</xdr:col>
      <xdr:colOff>323850</xdr:colOff>
      <xdr:row>227</xdr:row>
      <xdr:rowOff>28575</xdr:rowOff>
    </xdr:from>
    <xdr:to>
      <xdr:col>14</xdr:col>
      <xdr:colOff>47625</xdr:colOff>
      <xdr:row>236</xdr:row>
      <xdr:rowOff>104775</xdr:rowOff>
    </xdr:to>
    <xdr:sp macro="" textlink="">
      <xdr:nvSpPr>
        <xdr:cNvPr id="34" name="吹き出し: 四角形 33">
          <a:extLst>
            <a:ext uri="{FF2B5EF4-FFF2-40B4-BE49-F238E27FC236}">
              <a16:creationId xmlns:a16="http://schemas.microsoft.com/office/drawing/2014/main" id="{F05196C4-A1F3-4DBA-ABB5-629BAB73B0C2}"/>
            </a:ext>
          </a:extLst>
        </xdr:cNvPr>
        <xdr:cNvSpPr/>
      </xdr:nvSpPr>
      <xdr:spPr>
        <a:xfrm>
          <a:off x="5057775" y="38376225"/>
          <a:ext cx="4457700" cy="1704975"/>
        </a:xfrm>
        <a:prstGeom prst="wedgeRectCallout">
          <a:avLst>
            <a:gd name="adj1" fmla="val -92628"/>
            <a:gd name="adj2" fmla="val 27669"/>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100"/>
            <a:t>図の例では、鈴木二郎さんのデータだけ選択してコピーしています。</a:t>
          </a:r>
          <a:endParaRPr kumimoji="1" lang="en-US" altLang="ja-JP" sz="1100"/>
        </a:p>
        <a:p>
          <a:pPr algn="l"/>
          <a:r>
            <a:rPr kumimoji="1" lang="en-US" altLang="ja-JP" sz="1100"/>
            <a:t>A</a:t>
          </a:r>
          <a:r>
            <a:rPr kumimoji="1" lang="ja-JP" altLang="en-US" sz="1100"/>
            <a:t>列～</a:t>
          </a:r>
          <a:r>
            <a:rPr kumimoji="1" lang="en-US" altLang="ja-JP" sz="1100"/>
            <a:t>H</a:t>
          </a:r>
          <a:r>
            <a:rPr kumimoji="1" lang="ja-JP" altLang="en-US" sz="1100"/>
            <a:t>列（営業日～直帰）までを選択してください。</a:t>
          </a:r>
          <a:endParaRPr kumimoji="1" lang="en-US" altLang="ja-JP" sz="1100"/>
        </a:p>
        <a:p>
          <a:pPr algn="l"/>
          <a:endParaRPr kumimoji="1" lang="en-US" altLang="ja-JP" sz="1100"/>
        </a:p>
        <a:p>
          <a:pPr algn="l"/>
          <a:r>
            <a:rPr kumimoji="1" lang="en-US" altLang="ja-JP" sz="1100"/>
            <a:t>CSV</a:t>
          </a:r>
          <a:r>
            <a:rPr kumimoji="1" lang="ja-JP" altLang="en-US" sz="1100"/>
            <a:t>データを開くのは</a:t>
          </a:r>
          <a:r>
            <a:rPr kumimoji="1" lang="en-US" altLang="ja-JP" sz="1100"/>
            <a:t>Excel</a:t>
          </a:r>
          <a:r>
            <a:rPr kumimoji="1" lang="ja-JP" altLang="en-US" sz="1100"/>
            <a:t>でなくても、その他の</a:t>
          </a:r>
          <a:r>
            <a:rPr kumimoji="1" lang="en-US" altLang="ja-JP" sz="1100"/>
            <a:t>CSV</a:t>
          </a:r>
          <a:r>
            <a:rPr kumimoji="1" lang="ja-JP" altLang="en-US" sz="1100"/>
            <a:t>エディタでもかまいません。</a:t>
          </a:r>
          <a:endParaRPr kumimoji="1" lang="en-US" altLang="ja-JP" sz="1100"/>
        </a:p>
        <a:p>
          <a:pPr algn="l"/>
          <a:endParaRPr kumimoji="1" lang="en-US" altLang="ja-JP" sz="1100"/>
        </a:p>
        <a:p>
          <a:pPr algn="l"/>
          <a:r>
            <a:rPr kumimoji="1" lang="en-US" altLang="ja-JP" sz="1100"/>
            <a:t>Excel</a:t>
          </a:r>
          <a:r>
            <a:rPr kumimoji="1" lang="ja-JP" altLang="en-US" sz="1100"/>
            <a:t>で開いた場合、</a:t>
          </a:r>
          <a:r>
            <a:rPr kumimoji="1" lang="ja-JP" altLang="ja-JP" sz="1100">
              <a:solidFill>
                <a:schemeClr val="dk1"/>
              </a:solidFill>
              <a:effectLst/>
              <a:latin typeface="+mn-lt"/>
              <a:ea typeface="+mn-ea"/>
              <a:cs typeface="+mn-cs"/>
            </a:rPr>
            <a:t>打刻</a:t>
          </a:r>
          <a:r>
            <a:rPr kumimoji="1" lang="ja-JP" altLang="en-US" sz="1100"/>
            <a:t>時刻が</a:t>
          </a:r>
          <a:r>
            <a:rPr kumimoji="1" lang="en-US" altLang="ja-JP" sz="1100"/>
            <a:t>24</a:t>
          </a:r>
          <a:r>
            <a:rPr kumimoji="1" lang="ja-JP" altLang="en-US" sz="1100"/>
            <a:t>時以降の場合に、表示が</a:t>
          </a:r>
          <a:r>
            <a:rPr kumimoji="1" lang="en-US" altLang="ja-JP" sz="1100"/>
            <a:t>24:00:00</a:t>
          </a:r>
          <a:r>
            <a:rPr kumimoji="1" lang="ja-JP" altLang="en-US" sz="1100"/>
            <a:t>のような表示になりますが、気にせずコピペして大丈夫です。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447675</xdr:colOff>
      <xdr:row>0</xdr:row>
      <xdr:rowOff>95250</xdr:rowOff>
    </xdr:from>
    <xdr:to>
      <xdr:col>37</xdr:col>
      <xdr:colOff>371475</xdr:colOff>
      <xdr:row>34</xdr:row>
      <xdr:rowOff>66675</xdr:rowOff>
    </xdr:to>
    <xdr:sp macro="" textlink="">
      <xdr:nvSpPr>
        <xdr:cNvPr id="3231" name="Rectangle 1">
          <a:extLst>
            <a:ext uri="{FF2B5EF4-FFF2-40B4-BE49-F238E27FC236}">
              <a16:creationId xmlns:a16="http://schemas.microsoft.com/office/drawing/2014/main" id="{00000000-0008-0000-0100-00009F0C0000}"/>
            </a:ext>
          </a:extLst>
        </xdr:cNvPr>
        <xdr:cNvSpPr>
          <a:spLocks noChangeArrowheads="1"/>
        </xdr:cNvSpPr>
      </xdr:nvSpPr>
      <xdr:spPr bwMode="auto">
        <a:xfrm>
          <a:off x="13144500" y="95250"/>
          <a:ext cx="4095750" cy="6315075"/>
        </a:xfrm>
        <a:prstGeom prst="rect">
          <a:avLst/>
        </a:prstGeom>
        <a:noFill/>
        <a:ln w="38100">
          <a:solidFill>
            <a:srgbClr val="C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333375</xdr:colOff>
      <xdr:row>4</xdr:row>
      <xdr:rowOff>111125</xdr:rowOff>
    </xdr:from>
    <xdr:to>
      <xdr:col>30</xdr:col>
      <xdr:colOff>530599</xdr:colOff>
      <xdr:row>6</xdr:row>
      <xdr:rowOff>342809</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7762875" y="790575"/>
          <a:ext cx="209550" cy="581025"/>
        </a:xfrm>
        <a:prstGeom prst="rect">
          <a:avLst/>
        </a:prstGeom>
        <a:solidFill>
          <a:srgbClr val="C00000"/>
        </a:solidFill>
        <a:ln>
          <a:noFill/>
        </a:ln>
      </xdr:spPr>
      <xdr:txBody>
        <a:bodyPr vertOverflow="clip" vert="wordArtVertRtl" wrap="square" lIns="0"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設定</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83"/>
  <sheetViews>
    <sheetView showGridLines="0" tabSelected="1" workbookViewId="0">
      <selection activeCell="J3" sqref="J3"/>
    </sheetView>
  </sheetViews>
  <sheetFormatPr defaultColWidth="8.90625" defaultRowHeight="13" x14ac:dyDescent="0.2"/>
  <sheetData>
    <row r="2" spans="1:10" ht="21" x14ac:dyDescent="0.2">
      <c r="A2" s="24" t="s">
        <v>60</v>
      </c>
      <c r="G2" t="s">
        <v>146</v>
      </c>
      <c r="J2" t="s">
        <v>147</v>
      </c>
    </row>
    <row r="4" spans="1:10" x14ac:dyDescent="0.2">
      <c r="A4" s="4" t="s">
        <v>61</v>
      </c>
    </row>
    <row r="36" spans="1:1" ht="15.75" customHeight="1" x14ac:dyDescent="0.2"/>
    <row r="37" spans="1:1" ht="14" x14ac:dyDescent="0.2">
      <c r="A37" s="23" t="s">
        <v>62</v>
      </c>
    </row>
    <row r="45" spans="1:1" x14ac:dyDescent="0.2">
      <c r="A45" t="s">
        <v>63</v>
      </c>
    </row>
    <row r="47" spans="1:1" x14ac:dyDescent="0.2">
      <c r="A47" t="s">
        <v>64</v>
      </c>
    </row>
    <row r="48" spans="1:1" x14ac:dyDescent="0.2">
      <c r="A48" t="s">
        <v>65</v>
      </c>
    </row>
    <row r="51" spans="2:5" x14ac:dyDescent="0.2">
      <c r="B51" t="s">
        <v>70</v>
      </c>
    </row>
    <row r="52" spans="2:5" x14ac:dyDescent="0.2">
      <c r="B52" s="63" t="s">
        <v>66</v>
      </c>
      <c r="C52" s="63"/>
      <c r="D52" s="63" t="s">
        <v>67</v>
      </c>
      <c r="E52" s="63"/>
    </row>
    <row r="53" spans="2:5" x14ac:dyDescent="0.2">
      <c r="B53" s="64">
        <v>0.36458333333333331</v>
      </c>
      <c r="C53" s="64"/>
      <c r="D53" s="64">
        <v>0.36458333333333331</v>
      </c>
      <c r="E53" s="64"/>
    </row>
    <row r="54" spans="2:5" x14ac:dyDescent="0.2">
      <c r="B54" s="64">
        <v>0.36527777777777781</v>
      </c>
      <c r="C54" s="64"/>
      <c r="D54" s="64">
        <v>0.375</v>
      </c>
      <c r="E54" s="64"/>
    </row>
    <row r="55" spans="2:5" x14ac:dyDescent="0.2">
      <c r="B55" s="64">
        <v>0.375</v>
      </c>
      <c r="C55" s="64"/>
      <c r="D55" s="64">
        <v>0.375</v>
      </c>
      <c r="E55" s="64"/>
    </row>
    <row r="56" spans="2:5" x14ac:dyDescent="0.2">
      <c r="B56" s="64">
        <v>0.3756944444444445</v>
      </c>
      <c r="C56" s="64"/>
      <c r="D56" s="64">
        <v>0.38541666666666669</v>
      </c>
      <c r="E56" s="64"/>
    </row>
    <row r="59" spans="2:5" x14ac:dyDescent="0.2">
      <c r="B59" t="s">
        <v>78</v>
      </c>
    </row>
    <row r="60" spans="2:5" x14ac:dyDescent="0.2">
      <c r="B60" s="63" t="s">
        <v>68</v>
      </c>
      <c r="C60" s="63"/>
      <c r="D60" s="63" t="s">
        <v>69</v>
      </c>
      <c r="E60" s="63"/>
    </row>
    <row r="61" spans="2:5" x14ac:dyDescent="0.2">
      <c r="B61" s="64">
        <v>0.70763888888888893</v>
      </c>
      <c r="C61" s="64"/>
      <c r="D61" s="64">
        <v>0.69791666666666663</v>
      </c>
      <c r="E61" s="64"/>
    </row>
    <row r="62" spans="2:5" x14ac:dyDescent="0.2">
      <c r="B62" s="64">
        <v>0.70833333333333337</v>
      </c>
      <c r="C62" s="64"/>
      <c r="D62" s="64">
        <v>0.70833333333333337</v>
      </c>
      <c r="E62" s="64"/>
    </row>
    <row r="63" spans="2:5" x14ac:dyDescent="0.2">
      <c r="B63" s="64">
        <v>0.7090277777777777</v>
      </c>
      <c r="C63" s="64"/>
      <c r="D63" s="64">
        <v>0.70833333333333337</v>
      </c>
      <c r="E63" s="64"/>
    </row>
    <row r="64" spans="2:5" x14ac:dyDescent="0.2">
      <c r="B64" s="64">
        <v>0.71805555555555556</v>
      </c>
      <c r="C64" s="64"/>
      <c r="D64" s="64">
        <v>0.70833333333333337</v>
      </c>
      <c r="E64" s="64"/>
    </row>
    <row r="66" spans="1:1" x14ac:dyDescent="0.2">
      <c r="A66" t="s">
        <v>71</v>
      </c>
    </row>
    <row r="73" spans="1:1" x14ac:dyDescent="0.2">
      <c r="A73" t="s">
        <v>72</v>
      </c>
    </row>
    <row r="74" spans="1:1" x14ac:dyDescent="0.2">
      <c r="A74" t="s">
        <v>73</v>
      </c>
    </row>
    <row r="76" spans="1:1" x14ac:dyDescent="0.2">
      <c r="A76" t="s">
        <v>74</v>
      </c>
    </row>
    <row r="77" spans="1:1" x14ac:dyDescent="0.2">
      <c r="A77" t="s">
        <v>75</v>
      </c>
    </row>
    <row r="86" spans="1:5" x14ac:dyDescent="0.2">
      <c r="A86" t="s">
        <v>77</v>
      </c>
    </row>
    <row r="89" spans="1:5" x14ac:dyDescent="0.2">
      <c r="B89" t="s">
        <v>79</v>
      </c>
    </row>
    <row r="90" spans="1:5" x14ac:dyDescent="0.2">
      <c r="B90" s="63" t="s">
        <v>80</v>
      </c>
      <c r="C90" s="63"/>
      <c r="D90" s="63" t="s">
        <v>69</v>
      </c>
      <c r="E90" s="63"/>
    </row>
    <row r="91" spans="1:5" x14ac:dyDescent="0.2">
      <c r="B91" s="65">
        <v>0</v>
      </c>
      <c r="C91" s="65"/>
      <c r="D91" s="65">
        <v>0</v>
      </c>
      <c r="E91" s="65"/>
    </row>
    <row r="92" spans="1:5" x14ac:dyDescent="0.2">
      <c r="B92" s="65">
        <v>1</v>
      </c>
      <c r="C92" s="65"/>
      <c r="D92" s="65">
        <v>15</v>
      </c>
      <c r="E92" s="65"/>
    </row>
    <row r="93" spans="1:5" x14ac:dyDescent="0.2">
      <c r="B93" s="65">
        <v>15</v>
      </c>
      <c r="C93" s="65"/>
      <c r="D93" s="65">
        <v>15</v>
      </c>
      <c r="E93" s="65"/>
    </row>
    <row r="94" spans="1:5" x14ac:dyDescent="0.2">
      <c r="B94" s="65">
        <v>16</v>
      </c>
      <c r="C94" s="65"/>
      <c r="D94" s="65">
        <v>30</v>
      </c>
      <c r="E94" s="65"/>
    </row>
    <row r="97" spans="1:9" x14ac:dyDescent="0.2">
      <c r="A97" t="s">
        <v>81</v>
      </c>
    </row>
    <row r="100" spans="1:9" x14ac:dyDescent="0.2">
      <c r="A100" s="25" t="s">
        <v>86</v>
      </c>
      <c r="B100" t="s">
        <v>85</v>
      </c>
      <c r="D100" t="s">
        <v>89</v>
      </c>
    </row>
    <row r="101" spans="1:9" x14ac:dyDescent="0.2">
      <c r="B101" t="s">
        <v>88</v>
      </c>
    </row>
    <row r="102" spans="1:9" x14ac:dyDescent="0.2">
      <c r="B102" t="s">
        <v>84</v>
      </c>
    </row>
    <row r="103" spans="1:9" x14ac:dyDescent="0.2">
      <c r="B103" s="63" t="s">
        <v>93</v>
      </c>
      <c r="C103" s="63"/>
      <c r="D103" s="63"/>
      <c r="E103" s="63"/>
      <c r="F103" s="63" t="s">
        <v>92</v>
      </c>
      <c r="G103" s="63"/>
      <c r="H103" s="63" t="s">
        <v>91</v>
      </c>
      <c r="I103" s="63"/>
    </row>
    <row r="104" spans="1:9" x14ac:dyDescent="0.2">
      <c r="B104" s="66" t="s">
        <v>87</v>
      </c>
      <c r="C104" s="66"/>
      <c r="D104" s="66"/>
      <c r="E104" s="66"/>
      <c r="F104" s="64">
        <v>0.23958333333333334</v>
      </c>
      <c r="G104" s="65"/>
      <c r="H104" s="64">
        <v>3.125E-2</v>
      </c>
      <c r="I104" s="65"/>
    </row>
    <row r="105" spans="1:9" x14ac:dyDescent="0.2">
      <c r="B105" s="66" t="s">
        <v>36</v>
      </c>
      <c r="C105" s="66"/>
      <c r="D105" s="66"/>
      <c r="E105" s="66"/>
      <c r="F105" s="64">
        <v>0.23958333333333334</v>
      </c>
      <c r="G105" s="65"/>
      <c r="H105" s="64">
        <v>3.125E-2</v>
      </c>
      <c r="I105" s="65"/>
    </row>
    <row r="106" spans="1:9" x14ac:dyDescent="0.2">
      <c r="B106" s="66" t="s">
        <v>90</v>
      </c>
      <c r="C106" s="66"/>
      <c r="D106" s="66"/>
      <c r="E106" s="66"/>
      <c r="F106" s="64">
        <v>0.23958333333333334</v>
      </c>
      <c r="G106" s="65"/>
      <c r="H106" s="65">
        <v>0</v>
      </c>
      <c r="I106" s="65"/>
    </row>
    <row r="115" spans="1:1" x14ac:dyDescent="0.2">
      <c r="A115" t="s">
        <v>94</v>
      </c>
    </row>
    <row r="123" spans="1:1" x14ac:dyDescent="0.2">
      <c r="A123" t="s">
        <v>95</v>
      </c>
    </row>
    <row r="124" spans="1:1" x14ac:dyDescent="0.2">
      <c r="A124" t="s">
        <v>96</v>
      </c>
    </row>
    <row r="131" spans="1:1" x14ac:dyDescent="0.2">
      <c r="A131" t="s">
        <v>97</v>
      </c>
    </row>
    <row r="133" spans="1:1" x14ac:dyDescent="0.2">
      <c r="A133" t="s">
        <v>98</v>
      </c>
    </row>
    <row r="134" spans="1:1" x14ac:dyDescent="0.2">
      <c r="A134" t="s">
        <v>99</v>
      </c>
    </row>
    <row r="136" spans="1:1" x14ac:dyDescent="0.2">
      <c r="A136" t="s">
        <v>100</v>
      </c>
    </row>
    <row r="159" spans="1:1" x14ac:dyDescent="0.2">
      <c r="A159" t="s">
        <v>101</v>
      </c>
    </row>
    <row r="165" spans="1:1" x14ac:dyDescent="0.2">
      <c r="A165" t="s">
        <v>125</v>
      </c>
    </row>
    <row r="168" spans="1:1" ht="14" x14ac:dyDescent="0.2">
      <c r="A168" s="23" t="s">
        <v>102</v>
      </c>
    </row>
    <row r="170" spans="1:1" x14ac:dyDescent="0.2">
      <c r="A170" t="s">
        <v>103</v>
      </c>
    </row>
    <row r="181" spans="2:4" x14ac:dyDescent="0.2">
      <c r="B181" s="4" t="s">
        <v>45</v>
      </c>
      <c r="D181" t="s">
        <v>104</v>
      </c>
    </row>
    <row r="182" spans="2:4" x14ac:dyDescent="0.2">
      <c r="B182" s="4"/>
    </row>
    <row r="183" spans="2:4" x14ac:dyDescent="0.2">
      <c r="B183" s="4" t="s">
        <v>3</v>
      </c>
      <c r="D183" t="s">
        <v>105</v>
      </c>
    </row>
    <row r="184" spans="2:4" x14ac:dyDescent="0.2">
      <c r="B184" s="4"/>
    </row>
    <row r="185" spans="2:4" x14ac:dyDescent="0.2">
      <c r="B185" s="4" t="s">
        <v>118</v>
      </c>
      <c r="D185" t="s">
        <v>135</v>
      </c>
    </row>
    <row r="186" spans="2:4" x14ac:dyDescent="0.2">
      <c r="B186" s="4"/>
    </row>
    <row r="187" spans="2:4" x14ac:dyDescent="0.2">
      <c r="B187" s="4" t="s">
        <v>117</v>
      </c>
      <c r="D187" t="s">
        <v>134</v>
      </c>
    </row>
    <row r="188" spans="2:4" x14ac:dyDescent="0.2">
      <c r="B188" s="4"/>
    </row>
    <row r="189" spans="2:4" x14ac:dyDescent="0.2">
      <c r="B189" s="4" t="s">
        <v>133</v>
      </c>
      <c r="D189" t="s">
        <v>136</v>
      </c>
    </row>
    <row r="190" spans="2:4" x14ac:dyDescent="0.2">
      <c r="B190" s="4"/>
    </row>
    <row r="191" spans="2:4" x14ac:dyDescent="0.2">
      <c r="B191" s="4" t="s">
        <v>129</v>
      </c>
      <c r="D191" t="s">
        <v>130</v>
      </c>
    </row>
    <row r="193" spans="1:4" ht="14" x14ac:dyDescent="0.2">
      <c r="A193" s="23"/>
      <c r="B193" s="4" t="s">
        <v>131</v>
      </c>
      <c r="D193" t="s">
        <v>138</v>
      </c>
    </row>
    <row r="194" spans="1:4" ht="14" x14ac:dyDescent="0.2">
      <c r="A194" s="23"/>
      <c r="B194" s="4"/>
    </row>
    <row r="195" spans="1:4" ht="14" x14ac:dyDescent="0.2">
      <c r="A195" s="23"/>
      <c r="B195" s="4" t="s">
        <v>132</v>
      </c>
      <c r="D195" t="s">
        <v>139</v>
      </c>
    </row>
    <row r="196" spans="1:4" ht="14" x14ac:dyDescent="0.2">
      <c r="A196" s="23"/>
    </row>
    <row r="197" spans="1:4" ht="14" x14ac:dyDescent="0.2">
      <c r="A197" s="23"/>
      <c r="D197" s="61" t="s">
        <v>137</v>
      </c>
    </row>
    <row r="198" spans="1:4" ht="14" x14ac:dyDescent="0.2">
      <c r="A198" s="23"/>
      <c r="D198" s="61"/>
    </row>
    <row r="199" spans="1:4" ht="14" x14ac:dyDescent="0.2">
      <c r="A199" s="23" t="s">
        <v>106</v>
      </c>
    </row>
    <row r="200" spans="1:4" ht="14" x14ac:dyDescent="0.2">
      <c r="A200" s="62" t="s">
        <v>140</v>
      </c>
    </row>
    <row r="201" spans="1:4" ht="14" x14ac:dyDescent="0.2">
      <c r="A201" s="62" t="s">
        <v>141</v>
      </c>
    </row>
    <row r="202" spans="1:4" ht="14" x14ac:dyDescent="0.2">
      <c r="A202" s="23"/>
    </row>
    <row r="203" spans="1:4" ht="14" x14ac:dyDescent="0.2">
      <c r="A203" s="23"/>
    </row>
    <row r="204" spans="1:4" ht="14" x14ac:dyDescent="0.2">
      <c r="A204" s="23"/>
    </row>
    <row r="205" spans="1:4" ht="14" x14ac:dyDescent="0.2">
      <c r="A205" s="23"/>
    </row>
    <row r="206" spans="1:4" ht="14" x14ac:dyDescent="0.2">
      <c r="A206" s="23"/>
    </row>
    <row r="207" spans="1:4" ht="14" x14ac:dyDescent="0.2">
      <c r="A207" s="23"/>
    </row>
    <row r="208" spans="1:4" ht="14" x14ac:dyDescent="0.2">
      <c r="A208" s="23"/>
    </row>
    <row r="209" spans="1:1" ht="14" x14ac:dyDescent="0.2">
      <c r="A209" s="23"/>
    </row>
    <row r="210" spans="1:1" ht="14" x14ac:dyDescent="0.2">
      <c r="A210" s="23"/>
    </row>
    <row r="211" spans="1:1" ht="14" x14ac:dyDescent="0.2">
      <c r="A211" s="23"/>
    </row>
    <row r="212" spans="1:1" ht="14" x14ac:dyDescent="0.2">
      <c r="A212" s="23"/>
    </row>
    <row r="213" spans="1:1" ht="14" x14ac:dyDescent="0.2">
      <c r="A213" s="23"/>
    </row>
    <row r="214" spans="1:1" ht="14" x14ac:dyDescent="0.2">
      <c r="A214" s="23"/>
    </row>
    <row r="215" spans="1:1" ht="14" x14ac:dyDescent="0.2">
      <c r="A215" s="23"/>
    </row>
    <row r="216" spans="1:1" ht="14" x14ac:dyDescent="0.2">
      <c r="A216" s="23"/>
    </row>
    <row r="217" spans="1:1" ht="14" x14ac:dyDescent="0.2">
      <c r="A217" s="23"/>
    </row>
    <row r="218" spans="1:1" ht="14" x14ac:dyDescent="0.2">
      <c r="A218" s="23"/>
    </row>
    <row r="219" spans="1:1" ht="14" x14ac:dyDescent="0.2">
      <c r="A219" s="23"/>
    </row>
    <row r="220" spans="1:1" ht="14" x14ac:dyDescent="0.2">
      <c r="A220" s="23"/>
    </row>
    <row r="221" spans="1:1" ht="14" x14ac:dyDescent="0.2">
      <c r="A221" s="23"/>
    </row>
    <row r="222" spans="1:1" ht="14" x14ac:dyDescent="0.2">
      <c r="A222" s="23"/>
    </row>
    <row r="223" spans="1:1" ht="14" x14ac:dyDescent="0.2">
      <c r="A223" s="23"/>
    </row>
    <row r="224" spans="1:1" ht="14" x14ac:dyDescent="0.2">
      <c r="A224" s="62" t="s">
        <v>142</v>
      </c>
    </row>
    <row r="225" spans="1:1" ht="14" x14ac:dyDescent="0.2">
      <c r="A225" s="23"/>
    </row>
    <row r="226" spans="1:1" ht="14" x14ac:dyDescent="0.2">
      <c r="A226" s="23"/>
    </row>
    <row r="227" spans="1:1" ht="14" x14ac:dyDescent="0.2">
      <c r="A227" s="23"/>
    </row>
    <row r="228" spans="1:1" ht="14" x14ac:dyDescent="0.2">
      <c r="A228" s="23"/>
    </row>
    <row r="229" spans="1:1" ht="14" x14ac:dyDescent="0.2">
      <c r="A229" s="23"/>
    </row>
    <row r="230" spans="1:1" ht="14" x14ac:dyDescent="0.2">
      <c r="A230" s="23"/>
    </row>
    <row r="231" spans="1:1" ht="14" x14ac:dyDescent="0.2">
      <c r="A231" s="23"/>
    </row>
    <row r="232" spans="1:1" ht="14" x14ac:dyDescent="0.2">
      <c r="A232" s="23"/>
    </row>
    <row r="233" spans="1:1" ht="14" x14ac:dyDescent="0.2">
      <c r="A233" s="23"/>
    </row>
    <row r="234" spans="1:1" ht="14" x14ac:dyDescent="0.2">
      <c r="A234" s="23"/>
    </row>
    <row r="235" spans="1:1" ht="14" x14ac:dyDescent="0.2">
      <c r="A235" s="23"/>
    </row>
    <row r="236" spans="1:1" ht="14" x14ac:dyDescent="0.2">
      <c r="A236" s="23"/>
    </row>
    <row r="237" spans="1:1" ht="14" x14ac:dyDescent="0.2">
      <c r="A237" s="23"/>
    </row>
    <row r="238" spans="1:1" ht="14" x14ac:dyDescent="0.2">
      <c r="A238" s="23"/>
    </row>
    <row r="239" spans="1:1" ht="14" x14ac:dyDescent="0.2">
      <c r="A239" s="23"/>
    </row>
    <row r="240" spans="1:1" ht="14" x14ac:dyDescent="0.2">
      <c r="A240" s="23"/>
    </row>
    <row r="241" spans="1:1" ht="14" x14ac:dyDescent="0.2">
      <c r="A241" s="23"/>
    </row>
    <row r="242" spans="1:1" ht="14" x14ac:dyDescent="0.2">
      <c r="A242" s="23"/>
    </row>
    <row r="243" spans="1:1" ht="14" x14ac:dyDescent="0.2">
      <c r="A243" s="23"/>
    </row>
    <row r="244" spans="1:1" ht="14" x14ac:dyDescent="0.2">
      <c r="A244" s="23"/>
    </row>
    <row r="245" spans="1:1" ht="14" x14ac:dyDescent="0.2">
      <c r="A245" s="23"/>
    </row>
    <row r="246" spans="1:1" ht="14" x14ac:dyDescent="0.2">
      <c r="A246" s="23"/>
    </row>
    <row r="247" spans="1:1" ht="14" x14ac:dyDescent="0.2">
      <c r="A247" s="23"/>
    </row>
    <row r="249" spans="1:1" x14ac:dyDescent="0.2">
      <c r="A249" t="s">
        <v>143</v>
      </c>
    </row>
    <row r="250" spans="1:1" x14ac:dyDescent="0.2">
      <c r="A250" t="s">
        <v>144</v>
      </c>
    </row>
    <row r="277" spans="1:1" ht="14" x14ac:dyDescent="0.2">
      <c r="A277" s="23" t="s">
        <v>107</v>
      </c>
    </row>
    <row r="278" spans="1:1" x14ac:dyDescent="0.2">
      <c r="A278" t="s">
        <v>110</v>
      </c>
    </row>
    <row r="279" spans="1:1" x14ac:dyDescent="0.2">
      <c r="A279" t="s">
        <v>108</v>
      </c>
    </row>
    <row r="281" spans="1:1" x14ac:dyDescent="0.2">
      <c r="A281" t="s">
        <v>109</v>
      </c>
    </row>
    <row r="283" spans="1:1" x14ac:dyDescent="0.2">
      <c r="A283" t="s">
        <v>145</v>
      </c>
    </row>
  </sheetData>
  <mergeCells count="42">
    <mergeCell ref="B106:E106"/>
    <mergeCell ref="F103:G103"/>
    <mergeCell ref="H103:I103"/>
    <mergeCell ref="F104:G104"/>
    <mergeCell ref="H104:I104"/>
    <mergeCell ref="F105:G105"/>
    <mergeCell ref="H105:I105"/>
    <mergeCell ref="F106:G106"/>
    <mergeCell ref="H106:I106"/>
    <mergeCell ref="B103:E103"/>
    <mergeCell ref="B105:E105"/>
    <mergeCell ref="B93:C93"/>
    <mergeCell ref="D93:E93"/>
    <mergeCell ref="B94:C94"/>
    <mergeCell ref="D94:E94"/>
    <mergeCell ref="B104:E104"/>
    <mergeCell ref="B90:C90"/>
    <mergeCell ref="D90:E90"/>
    <mergeCell ref="B91:C91"/>
    <mergeCell ref="D91:E91"/>
    <mergeCell ref="B92:C92"/>
    <mergeCell ref="D92:E92"/>
    <mergeCell ref="B63:C63"/>
    <mergeCell ref="D63:E63"/>
    <mergeCell ref="B56:C56"/>
    <mergeCell ref="D56:E56"/>
    <mergeCell ref="B64:C64"/>
    <mergeCell ref="D64:E64"/>
    <mergeCell ref="B60:C60"/>
    <mergeCell ref="D60:E60"/>
    <mergeCell ref="B61:C61"/>
    <mergeCell ref="D61:E61"/>
    <mergeCell ref="B62:C62"/>
    <mergeCell ref="D62:E62"/>
    <mergeCell ref="B52:C52"/>
    <mergeCell ref="D52:E52"/>
    <mergeCell ref="B53:C53"/>
    <mergeCell ref="B54:C54"/>
    <mergeCell ref="B55:C55"/>
    <mergeCell ref="D53:E53"/>
    <mergeCell ref="D54:E54"/>
    <mergeCell ref="D55:E55"/>
  </mergeCells>
  <phoneticPr fontId="2"/>
  <pageMargins left="0.75" right="0.75" top="1" bottom="1" header="0.51200000000000001" footer="0.51200000000000001"/>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9"/>
  <sheetViews>
    <sheetView showGridLines="0" zoomScaleNormal="100" workbookViewId="0"/>
  </sheetViews>
  <sheetFormatPr defaultColWidth="8.90625" defaultRowHeight="13" x14ac:dyDescent="0.2"/>
  <cols>
    <col min="1" max="1" width="12.453125" customWidth="1"/>
    <col min="2" max="2" width="11.6328125" customWidth="1"/>
    <col min="3" max="3" width="10.90625" customWidth="1"/>
    <col min="4" max="4" width="9.6328125" customWidth="1"/>
    <col min="5" max="5" width="10.90625" customWidth="1"/>
    <col min="6" max="6" width="10.08984375" customWidth="1"/>
    <col min="10" max="10" width="9.6328125" bestFit="1" customWidth="1"/>
    <col min="11" max="12" width="9.6328125" customWidth="1"/>
    <col min="13" max="13" width="9.453125" customWidth="1"/>
    <col min="14" max="17" width="9" customWidth="1"/>
    <col min="18" max="20" width="9" hidden="1" customWidth="1"/>
    <col min="21" max="21" width="12.36328125" hidden="1" customWidth="1"/>
    <col min="22" max="25" width="9" hidden="1" customWidth="1"/>
    <col min="26" max="26" width="5" hidden="1" customWidth="1"/>
    <col min="27" max="30" width="8.08984375" hidden="1" customWidth="1"/>
    <col min="32" max="32" width="15.453125" customWidth="1"/>
    <col min="34" max="34" width="3.6328125" customWidth="1"/>
    <col min="36" max="36" width="9" customWidth="1"/>
    <col min="37" max="37" width="11.36328125" hidden="1" customWidth="1"/>
  </cols>
  <sheetData>
    <row r="1" spans="1:37" ht="27" customHeight="1" x14ac:dyDescent="0.2">
      <c r="A1" s="55" t="s">
        <v>45</v>
      </c>
      <c r="B1" s="55" t="s">
        <v>10</v>
      </c>
      <c r="C1" s="55" t="s">
        <v>0</v>
      </c>
      <c r="D1" s="55" t="s">
        <v>119</v>
      </c>
      <c r="E1" s="56" t="s">
        <v>118</v>
      </c>
      <c r="F1" s="56" t="s">
        <v>117</v>
      </c>
      <c r="G1" s="57" t="s">
        <v>116</v>
      </c>
      <c r="H1" s="56" t="s">
        <v>120</v>
      </c>
      <c r="I1" s="58" t="s">
        <v>111</v>
      </c>
      <c r="J1" s="58" t="s">
        <v>7</v>
      </c>
      <c r="K1" s="58" t="s">
        <v>47</v>
      </c>
      <c r="L1" s="59" t="s">
        <v>124</v>
      </c>
      <c r="M1" s="67"/>
      <c r="N1" s="68"/>
      <c r="O1" s="8"/>
      <c r="P1" s="7"/>
      <c r="Q1" s="8"/>
      <c r="R1" s="9"/>
      <c r="S1" s="9"/>
      <c r="T1" s="9"/>
      <c r="U1" s="9"/>
      <c r="V1" s="9"/>
      <c r="W1" s="9"/>
      <c r="X1" s="9"/>
      <c r="Y1" s="9"/>
      <c r="Z1" s="9"/>
      <c r="AA1" s="9"/>
      <c r="AB1" s="9"/>
      <c r="AC1" s="9"/>
      <c r="AD1" s="9"/>
    </row>
    <row r="2" spans="1:37" x14ac:dyDescent="0.2">
      <c r="A2" s="73">
        <v>44044</v>
      </c>
      <c r="B2" s="46" t="str">
        <f>IF(B8="","",B8)</f>
        <v/>
      </c>
      <c r="C2" s="47" t="str">
        <f>IF(COUNTIF(M:M,"●")&gt;0,"ERROR",IF(C8="","",C8))</f>
        <v/>
      </c>
      <c r="D2" s="30">
        <v>300000</v>
      </c>
      <c r="E2" s="32">
        <v>0.25</v>
      </c>
      <c r="F2" s="32">
        <v>0.1</v>
      </c>
      <c r="G2" s="33">
        <v>0.25</v>
      </c>
      <c r="H2" s="30">
        <v>20000</v>
      </c>
      <c r="I2" s="48">
        <f>SUM(P8:P38)</f>
        <v>0</v>
      </c>
      <c r="J2" s="48">
        <f>SUM(M8:M38)</f>
        <v>0</v>
      </c>
      <c r="K2" s="48">
        <f>SUM(N8:N38)</f>
        <v>0</v>
      </c>
      <c r="L2" s="49">
        <f>SUM(O8:O38)</f>
        <v>0</v>
      </c>
      <c r="M2" s="69"/>
      <c r="N2" s="69"/>
      <c r="O2" s="11"/>
      <c r="P2" s="10"/>
      <c r="Q2" s="11"/>
      <c r="R2" s="12" t="s">
        <v>52</v>
      </c>
      <c r="S2" s="12"/>
      <c r="T2" s="12"/>
      <c r="U2" s="12"/>
      <c r="V2" s="12"/>
      <c r="W2" s="12"/>
      <c r="X2" s="12"/>
      <c r="Y2" s="12"/>
      <c r="Z2" s="12"/>
      <c r="AA2" s="12"/>
      <c r="AB2" s="12"/>
      <c r="AC2" s="12"/>
      <c r="AD2" s="12"/>
      <c r="AF2" s="7" t="s">
        <v>23</v>
      </c>
    </row>
    <row r="3" spans="1:37" ht="26" x14ac:dyDescent="0.2">
      <c r="A3" s="74"/>
      <c r="B3" s="56" t="s">
        <v>122</v>
      </c>
      <c r="C3" s="56" t="s">
        <v>123</v>
      </c>
      <c r="D3" s="58" t="s">
        <v>9</v>
      </c>
      <c r="E3" s="58" t="s">
        <v>8</v>
      </c>
      <c r="F3" s="59" t="s">
        <v>59</v>
      </c>
      <c r="G3" s="58" t="s">
        <v>121</v>
      </c>
      <c r="H3" s="58" t="s">
        <v>14</v>
      </c>
      <c r="I3" s="58" t="s">
        <v>127</v>
      </c>
      <c r="J3" s="58" t="s">
        <v>128</v>
      </c>
      <c r="K3" s="77" t="s">
        <v>4</v>
      </c>
      <c r="L3" s="77"/>
      <c r="R3" s="12"/>
      <c r="S3" s="12"/>
      <c r="T3" s="12"/>
      <c r="U3" s="12"/>
      <c r="V3" s="12"/>
      <c r="W3" s="12"/>
      <c r="X3" s="12"/>
      <c r="Y3" s="12"/>
      <c r="Z3" s="12"/>
      <c r="AA3" s="12"/>
      <c r="AB3" s="12"/>
      <c r="AC3" s="12"/>
      <c r="AD3" s="12"/>
      <c r="AF3" s="36" t="s">
        <v>1</v>
      </c>
      <c r="AG3" s="2">
        <v>15</v>
      </c>
    </row>
    <row r="4" spans="1:37" x14ac:dyDescent="0.2">
      <c r="A4" s="75"/>
      <c r="B4" s="41">
        <v>21</v>
      </c>
      <c r="C4" s="41">
        <f>COUNT(P8:P38)</f>
        <v>0</v>
      </c>
      <c r="D4" s="42">
        <f>D2</f>
        <v>300000</v>
      </c>
      <c r="E4" s="43">
        <f>$J$2*24*$E$2*$AK$30</f>
        <v>0</v>
      </c>
      <c r="F4" s="44">
        <f>$K$2*24*$E$2*$AK$30</f>
        <v>0</v>
      </c>
      <c r="G4" s="43">
        <f>$L$2*24*$E$2*$AK$30</f>
        <v>0</v>
      </c>
      <c r="H4" s="45">
        <f>H2</f>
        <v>20000</v>
      </c>
      <c r="I4" s="60">
        <v>0</v>
      </c>
      <c r="J4" s="60">
        <v>0</v>
      </c>
      <c r="K4" s="76">
        <f>SUM(D4:I4)-J4</f>
        <v>320000</v>
      </c>
      <c r="L4" s="76"/>
      <c r="R4" s="12"/>
      <c r="S4" s="12"/>
      <c r="T4" s="12"/>
      <c r="U4" s="12"/>
      <c r="V4" s="12"/>
      <c r="W4" s="12"/>
      <c r="X4" s="12"/>
      <c r="Y4" s="12"/>
      <c r="Z4" s="12"/>
      <c r="AA4" s="12"/>
      <c r="AB4" s="12"/>
      <c r="AC4" s="12"/>
      <c r="AD4" s="12"/>
      <c r="AF4" s="36" t="s">
        <v>2</v>
      </c>
      <c r="AG4" s="2">
        <v>15</v>
      </c>
    </row>
    <row r="5" spans="1:37" x14ac:dyDescent="0.2">
      <c r="B5" s="13"/>
      <c r="C5" t="str">
        <f>IF(C2="ERROR","↓複数名の従業員の氏名が存在します。一つのシートで集計できるのは1名のみです。","")</f>
        <v/>
      </c>
      <c r="M5" s="14"/>
      <c r="N5" s="14"/>
      <c r="O5" s="14"/>
      <c r="P5" s="14"/>
      <c r="Q5" s="14"/>
      <c r="R5" s="15" t="s">
        <v>5</v>
      </c>
      <c r="S5" s="16"/>
      <c r="T5" s="16"/>
      <c r="U5" s="16"/>
      <c r="V5" s="16"/>
      <c r="W5" s="16"/>
      <c r="X5" s="16"/>
      <c r="Y5" s="16"/>
      <c r="Z5" s="16"/>
      <c r="AA5" s="16"/>
      <c r="AB5" s="16"/>
      <c r="AC5" s="16"/>
      <c r="AD5" s="16"/>
      <c r="AF5" s="4" t="s">
        <v>25</v>
      </c>
    </row>
    <row r="6" spans="1:37" x14ac:dyDescent="0.2">
      <c r="A6" t="s">
        <v>6</v>
      </c>
      <c r="M6" s="10"/>
      <c r="N6" s="10"/>
      <c r="O6" s="10"/>
      <c r="P6" s="10"/>
      <c r="Q6" s="10"/>
      <c r="R6" s="17"/>
      <c r="S6" s="17"/>
      <c r="T6" s="17"/>
      <c r="U6" s="17"/>
      <c r="V6" s="17"/>
      <c r="W6" s="17"/>
      <c r="X6" s="17"/>
      <c r="Y6" s="17"/>
      <c r="Z6" s="17"/>
      <c r="AA6" s="17"/>
      <c r="AB6" s="17"/>
      <c r="AC6" s="17"/>
      <c r="AD6" s="17"/>
      <c r="AF6" s="36" t="s">
        <v>11</v>
      </c>
      <c r="AG6" s="5">
        <v>0.91666666666666663</v>
      </c>
      <c r="AH6" s="13" t="s">
        <v>12</v>
      </c>
      <c r="AI6" s="5">
        <v>1.2083333333333333</v>
      </c>
    </row>
    <row r="7" spans="1:37" ht="27" customHeight="1" x14ac:dyDescent="0.2">
      <c r="A7" s="50" t="s">
        <v>15</v>
      </c>
      <c r="B7" s="50" t="s">
        <v>16</v>
      </c>
      <c r="C7" s="50" t="s">
        <v>17</v>
      </c>
      <c r="D7" s="51" t="s">
        <v>18</v>
      </c>
      <c r="E7" s="51" t="s">
        <v>19</v>
      </c>
      <c r="F7" s="51" t="s">
        <v>27</v>
      </c>
      <c r="G7" s="51" t="s">
        <v>20</v>
      </c>
      <c r="H7" s="51" t="s">
        <v>21</v>
      </c>
      <c r="I7" s="50" t="s">
        <v>26</v>
      </c>
      <c r="J7" s="52" t="s">
        <v>28</v>
      </c>
      <c r="K7" s="52" t="s">
        <v>29</v>
      </c>
      <c r="L7" s="53" t="s">
        <v>27</v>
      </c>
      <c r="M7" s="53" t="s">
        <v>13</v>
      </c>
      <c r="N7" s="53" t="s">
        <v>57</v>
      </c>
      <c r="O7" s="53" t="s">
        <v>115</v>
      </c>
      <c r="P7" s="53" t="s">
        <v>40</v>
      </c>
      <c r="Q7" s="54" t="s">
        <v>58</v>
      </c>
      <c r="R7" s="27" t="s">
        <v>32</v>
      </c>
      <c r="S7" s="27" t="s">
        <v>31</v>
      </c>
      <c r="T7" s="27" t="s">
        <v>82</v>
      </c>
      <c r="U7" s="28" t="s">
        <v>41</v>
      </c>
      <c r="V7" s="28" t="s">
        <v>43</v>
      </c>
      <c r="W7" s="28" t="s">
        <v>83</v>
      </c>
      <c r="X7" s="28" t="s">
        <v>42</v>
      </c>
      <c r="Y7" s="28" t="s">
        <v>44</v>
      </c>
      <c r="Z7" s="28" t="s">
        <v>46</v>
      </c>
      <c r="AA7" s="28" t="s">
        <v>49</v>
      </c>
      <c r="AB7" s="28" t="s">
        <v>55</v>
      </c>
      <c r="AC7" s="28" t="s">
        <v>56</v>
      </c>
      <c r="AD7" s="28"/>
      <c r="AE7" s="18"/>
    </row>
    <row r="8" spans="1:37" x14ac:dyDescent="0.2">
      <c r="A8" s="21"/>
      <c r="B8" s="2"/>
      <c r="C8" s="2"/>
      <c r="D8" s="5"/>
      <c r="E8" s="5"/>
      <c r="F8" s="26"/>
      <c r="G8" s="2"/>
      <c r="H8" s="2"/>
      <c r="I8" s="34" t="str">
        <f>IF(AND(H8=1,G8=1),"直行・直帰",IF(H8=1,"直帰",IF(G8=1,"直行",IF(OR(AND(D8="",E8=""),AND(D8&lt;&gt;"",E8&lt;&gt;"",D8&lt;E8)),"",IF(OR(D8="",E8="",D8&gt;E8),"ERROR","")))))</f>
        <v/>
      </c>
      <c r="J8" s="35" t="str">
        <f t="shared" ref="J8:J38" si="0">IF(G8=1,$AG$17,IF(D8="","",IF(AND(D8&lt;$AG$17,$AG$20="始業時刻前の出勤を認めない"),$AG$17,CEILING(D8,TIME(0,$AG$3,0)))))</f>
        <v/>
      </c>
      <c r="K8" s="35" t="str">
        <f t="shared" ref="K8:K38" si="1">IF(H8=1,$AG$18,IF(E8="","",FLOOR(E8,TIME(0,$AG$4,0))))</f>
        <v/>
      </c>
      <c r="L8" s="35">
        <f t="shared" ref="L8:L38" si="2">IF(F8="",0,TIME(0,CEILING(F8,$AG$9),0))</f>
        <v>0</v>
      </c>
      <c r="M8" s="35" t="str">
        <f>IF(V8="","",IF($AG$11="普通時間から控除",W8,IF($AG$11="時間が長い方を優先的に控除",X8,IF($AG$11="深夜時間から優先的に控除",Y8,"？？？？"))))</f>
        <v/>
      </c>
      <c r="N8" s="35" t="str">
        <f>IF(OR($AG$24="集計しない",$AG$24=""),0,IF($AG$24="全て任意選択",AB8,AC8))</f>
        <v/>
      </c>
      <c r="O8" s="35" t="str">
        <f>IF(AND(J8&lt;&gt;"",K8&lt;&gt;""),IF(P8&gt;$AK$28,(P8-$AK$28),""),"")</f>
        <v/>
      </c>
      <c r="P8" s="35" t="str">
        <f>IF(OR(K8="",J8=""),"",K8-J8-L8)</f>
        <v/>
      </c>
      <c r="Q8" s="22"/>
      <c r="R8" s="29" t="str">
        <f t="shared" ref="R8:R38" si="3">IF(J8&lt;$AG$6,$AG$6,J8)</f>
        <v/>
      </c>
      <c r="S8" s="29" t="str">
        <f t="shared" ref="S8:S38" si="4">IF(OR(K8&lt;$AG$6,K8=""),"",IF(K8&gt;$AI$6,$AI$6,K8))</f>
        <v/>
      </c>
      <c r="T8" s="29" t="str">
        <f t="shared" ref="T8:T38" si="5">IF(OR(K8&lt;&gt;"",J8&lt;&gt;""),K8-J8,"")</f>
        <v/>
      </c>
      <c r="U8" s="29" t="str">
        <f>IF(AND(T8&lt;&gt;"",V8&lt;&gt;""),T8-V8,"")</f>
        <v/>
      </c>
      <c r="V8" s="29" t="str">
        <f>IF(S8&lt;&gt;"",S8-R8,"")</f>
        <v/>
      </c>
      <c r="W8" s="29" t="str">
        <f t="shared" ref="W8:W38" si="6">IF(U8&lt;=L8,T8-L8,V8)</f>
        <v/>
      </c>
      <c r="X8" s="29" t="str">
        <f t="shared" ref="X8:X38" si="7">IF(V8&lt;&gt;"",IF(U8&gt;V8,V8,IF(OR(V8&lt;L8,V8=L8),0,V8-L8)),"")</f>
        <v/>
      </c>
      <c r="Y8" s="29" t="str">
        <f t="shared" ref="Y8:Y38" si="8">IF(V8&lt;&gt;"",IF(OR(V8&lt;L8,V8=L8),0,V8-L8),"")</f>
        <v/>
      </c>
      <c r="Z8" s="29" t="str">
        <f t="shared" ref="Z8:Z38" si="9">IF(A8&lt;&gt;"",TEXT(A8,"aaa"),"")</f>
        <v/>
      </c>
      <c r="AA8" s="29" t="str">
        <f t="shared" ref="AA8:AA38" si="10">IF(OR(Z8="土",Z8="日"),P8,"")</f>
        <v/>
      </c>
      <c r="AB8" s="29" t="str">
        <f t="shared" ref="AB8:AB38" si="11">IF(Q8="●",P8,"")</f>
        <v/>
      </c>
      <c r="AC8" s="29" t="str">
        <f>IF(AA8&lt;&gt;"",AA8,IF(AB8&lt;&gt;"",AB8,""))</f>
        <v/>
      </c>
      <c r="AD8" s="29"/>
      <c r="AF8" s="7" t="s">
        <v>30</v>
      </c>
    </row>
    <row r="9" spans="1:37" x14ac:dyDescent="0.2">
      <c r="A9" s="21"/>
      <c r="B9" s="2"/>
      <c r="C9" s="2"/>
      <c r="D9" s="5"/>
      <c r="E9" s="5"/>
      <c r="F9" s="26"/>
      <c r="G9" s="2"/>
      <c r="H9" s="2"/>
      <c r="I9" s="34" t="str">
        <f t="shared" ref="I9:I38" si="12">IF(AND(H9=1,G9=1),"直行・直帰",IF(H9=1,"直帰",IF(G9=1,"直行",IF(OR(AND(D9="",E9=""),AND(D9&lt;&gt;"",E9&lt;&gt;"",D9&lt;E9)),"",IF(OR(D9="",E9="",D9&gt;E9),"ERROR","")))))</f>
        <v/>
      </c>
      <c r="J9" s="35" t="str">
        <f t="shared" si="0"/>
        <v/>
      </c>
      <c r="K9" s="35" t="str">
        <f t="shared" si="1"/>
        <v/>
      </c>
      <c r="L9" s="35">
        <f t="shared" si="2"/>
        <v>0</v>
      </c>
      <c r="M9" s="35" t="str">
        <f>IF(V9="","",IF($AG$11="普通時間から控除",W9,IF($AG$11="時間が長い方を優先的に控除",X9,IF($AG$11="深夜時間から優先的に控除",Y9,"？？？？"))))</f>
        <v/>
      </c>
      <c r="N9" s="35" t="str">
        <f t="shared" ref="N9:N38" si="13">IF(OR($AG$24="集計しない",$AG$24=""),0,IF($AG$24="全て任意選択",AB9,AC9))</f>
        <v/>
      </c>
      <c r="O9" s="35" t="str">
        <f t="shared" ref="O9:O38" si="14">IF(AND(J9&lt;&gt;"",K9&lt;&gt;""),IF(P9&gt;$AK$28,(P9-$AK$28),""),"")</f>
        <v/>
      </c>
      <c r="P9" s="35" t="str">
        <f t="shared" ref="P9:P38" si="15">IF(OR(K9="",J9=""),"",K9-J9-L9)</f>
        <v/>
      </c>
      <c r="Q9" s="22"/>
      <c r="R9" s="29" t="str">
        <f t="shared" si="3"/>
        <v/>
      </c>
      <c r="S9" s="29" t="str">
        <f t="shared" si="4"/>
        <v/>
      </c>
      <c r="T9" s="29" t="str">
        <f t="shared" si="5"/>
        <v/>
      </c>
      <c r="U9" s="29" t="str">
        <f t="shared" ref="U9:U38" si="16">IF(AND(T9&lt;&gt;"",V9&lt;&gt;""),T9-V9,"")</f>
        <v/>
      </c>
      <c r="V9" s="29" t="str">
        <f t="shared" ref="V9:V38" si="17">IF(S9&lt;&gt;"",S9-R9,"")</f>
        <v/>
      </c>
      <c r="W9" s="29" t="str">
        <f t="shared" si="6"/>
        <v/>
      </c>
      <c r="X9" s="29" t="str">
        <f t="shared" si="7"/>
        <v/>
      </c>
      <c r="Y9" s="29" t="str">
        <f t="shared" si="8"/>
        <v/>
      </c>
      <c r="Z9" s="29" t="str">
        <f t="shared" si="9"/>
        <v/>
      </c>
      <c r="AA9" s="29" t="str">
        <f t="shared" si="10"/>
        <v/>
      </c>
      <c r="AB9" s="29" t="str">
        <f t="shared" si="11"/>
        <v/>
      </c>
      <c r="AC9" s="29" t="str">
        <f t="shared" ref="AC9:AC38" si="18">IF(AA9&lt;&gt;"",AA9,IF(AB9&lt;&gt;"",AB9,""))</f>
        <v/>
      </c>
      <c r="AD9" s="29"/>
      <c r="AE9" s="19"/>
      <c r="AF9" s="36" t="s">
        <v>76</v>
      </c>
      <c r="AG9" s="2">
        <v>15</v>
      </c>
      <c r="AJ9" s="10"/>
    </row>
    <row r="10" spans="1:37" x14ac:dyDescent="0.2">
      <c r="A10" s="21"/>
      <c r="B10" s="2"/>
      <c r="C10" s="2"/>
      <c r="D10" s="5"/>
      <c r="E10" s="5"/>
      <c r="F10" s="26"/>
      <c r="G10" s="2"/>
      <c r="H10" s="2"/>
      <c r="I10" s="34" t="str">
        <f t="shared" si="12"/>
        <v/>
      </c>
      <c r="J10" s="35" t="str">
        <f t="shared" si="0"/>
        <v/>
      </c>
      <c r="K10" s="35" t="str">
        <f t="shared" si="1"/>
        <v/>
      </c>
      <c r="L10" s="35">
        <f t="shared" si="2"/>
        <v>0</v>
      </c>
      <c r="M10" s="35" t="str">
        <f>IF(V10="","",IF($AG$11="普通時間から控除",W10,IF($AG$11="時間が長い方を優先的に控除",X10,IF($AG$11="深夜時間から優先的に控除",Y10,"？？？？"))))</f>
        <v/>
      </c>
      <c r="N10" s="35" t="str">
        <f t="shared" si="13"/>
        <v/>
      </c>
      <c r="O10" s="35" t="str">
        <f t="shared" si="14"/>
        <v/>
      </c>
      <c r="P10" s="35" t="str">
        <f t="shared" si="15"/>
        <v/>
      </c>
      <c r="Q10" s="22"/>
      <c r="R10" s="29" t="str">
        <f t="shared" si="3"/>
        <v/>
      </c>
      <c r="S10" s="29" t="str">
        <f t="shared" si="4"/>
        <v/>
      </c>
      <c r="T10" s="29" t="str">
        <f t="shared" si="5"/>
        <v/>
      </c>
      <c r="U10" s="29" t="str">
        <f t="shared" si="16"/>
        <v/>
      </c>
      <c r="V10" s="29" t="str">
        <f t="shared" si="17"/>
        <v/>
      </c>
      <c r="W10" s="29" t="str">
        <f t="shared" si="6"/>
        <v/>
      </c>
      <c r="X10" s="29" t="str">
        <f t="shared" si="7"/>
        <v/>
      </c>
      <c r="Y10" s="29" t="str">
        <f t="shared" si="8"/>
        <v/>
      </c>
      <c r="Z10" s="29" t="str">
        <f t="shared" si="9"/>
        <v/>
      </c>
      <c r="AA10" s="29" t="str">
        <f t="shared" si="10"/>
        <v/>
      </c>
      <c r="AB10" s="29" t="str">
        <f t="shared" si="11"/>
        <v/>
      </c>
      <c r="AC10" s="29" t="str">
        <f t="shared" si="18"/>
        <v/>
      </c>
      <c r="AD10" s="29"/>
      <c r="AE10" s="19"/>
    </row>
    <row r="11" spans="1:37" x14ac:dyDescent="0.2">
      <c r="A11" s="21"/>
      <c r="B11" s="2"/>
      <c r="C11" s="2"/>
      <c r="D11" s="5"/>
      <c r="E11" s="5"/>
      <c r="F11" s="26"/>
      <c r="G11" s="2"/>
      <c r="H11" s="2"/>
      <c r="I11" s="34" t="str">
        <f t="shared" si="12"/>
        <v/>
      </c>
      <c r="J11" s="35" t="str">
        <f t="shared" si="0"/>
        <v/>
      </c>
      <c r="K11" s="35" t="str">
        <f t="shared" si="1"/>
        <v/>
      </c>
      <c r="L11" s="35">
        <f t="shared" si="2"/>
        <v>0</v>
      </c>
      <c r="M11" s="35" t="str">
        <f t="shared" ref="M11:M38" si="19">IF(V11="","",IF($AG$11="普通時間から控除",W11,IF($AG$11="時間が長い方を優先的に控除",X11,IF($AG$11="深夜時間から優先的に控除",Y11,"？？？？"))))</f>
        <v/>
      </c>
      <c r="N11" s="35" t="str">
        <f t="shared" si="13"/>
        <v/>
      </c>
      <c r="O11" s="35" t="str">
        <f t="shared" si="14"/>
        <v/>
      </c>
      <c r="P11" s="35" t="str">
        <f t="shared" si="15"/>
        <v/>
      </c>
      <c r="Q11" s="22"/>
      <c r="R11" s="29" t="str">
        <f t="shared" si="3"/>
        <v/>
      </c>
      <c r="S11" s="29" t="str">
        <f t="shared" si="4"/>
        <v/>
      </c>
      <c r="T11" s="29" t="str">
        <f t="shared" si="5"/>
        <v/>
      </c>
      <c r="U11" s="29" t="str">
        <f t="shared" si="16"/>
        <v/>
      </c>
      <c r="V11" s="29" t="str">
        <f t="shared" si="17"/>
        <v/>
      </c>
      <c r="W11" s="29" t="str">
        <f t="shared" si="6"/>
        <v/>
      </c>
      <c r="X11" s="29" t="str">
        <f t="shared" si="7"/>
        <v/>
      </c>
      <c r="Y11" s="29" t="str">
        <f t="shared" si="8"/>
        <v/>
      </c>
      <c r="Z11" s="29" t="str">
        <f t="shared" si="9"/>
        <v/>
      </c>
      <c r="AA11" s="29" t="str">
        <f t="shared" si="10"/>
        <v/>
      </c>
      <c r="AB11" s="29" t="str">
        <f t="shared" si="11"/>
        <v/>
      </c>
      <c r="AC11" s="29" t="str">
        <f t="shared" si="18"/>
        <v/>
      </c>
      <c r="AD11" s="29"/>
      <c r="AE11" s="19"/>
      <c r="AF11" s="37" t="s">
        <v>33</v>
      </c>
      <c r="AG11" s="70" t="s">
        <v>37</v>
      </c>
      <c r="AH11" s="71"/>
      <c r="AI11" s="71"/>
      <c r="AJ11" s="72"/>
      <c r="AK11" t="s">
        <v>35</v>
      </c>
    </row>
    <row r="12" spans="1:37" x14ac:dyDescent="0.2">
      <c r="A12" s="21"/>
      <c r="B12" s="2"/>
      <c r="C12" s="2"/>
      <c r="D12" s="5"/>
      <c r="E12" s="5"/>
      <c r="F12" s="26"/>
      <c r="G12" s="2"/>
      <c r="H12" s="2"/>
      <c r="I12" s="34" t="str">
        <f t="shared" si="12"/>
        <v/>
      </c>
      <c r="J12" s="35" t="str">
        <f t="shared" si="0"/>
        <v/>
      </c>
      <c r="K12" s="35" t="str">
        <f t="shared" si="1"/>
        <v/>
      </c>
      <c r="L12" s="35">
        <f t="shared" si="2"/>
        <v>0</v>
      </c>
      <c r="M12" s="35" t="str">
        <f t="shared" si="19"/>
        <v/>
      </c>
      <c r="N12" s="35" t="str">
        <f t="shared" si="13"/>
        <v/>
      </c>
      <c r="O12" s="35" t="str">
        <f t="shared" si="14"/>
        <v/>
      </c>
      <c r="P12" s="35" t="str">
        <f t="shared" si="15"/>
        <v/>
      </c>
      <c r="Q12" s="22"/>
      <c r="R12" s="29" t="str">
        <f t="shared" si="3"/>
        <v/>
      </c>
      <c r="S12" s="29" t="str">
        <f t="shared" si="4"/>
        <v/>
      </c>
      <c r="T12" s="29" t="str">
        <f t="shared" si="5"/>
        <v/>
      </c>
      <c r="U12" s="29" t="str">
        <f t="shared" si="16"/>
        <v/>
      </c>
      <c r="V12" s="29" t="str">
        <f t="shared" si="17"/>
        <v/>
      </c>
      <c r="W12" s="29" t="str">
        <f t="shared" si="6"/>
        <v/>
      </c>
      <c r="X12" s="29" t="str">
        <f t="shared" si="7"/>
        <v/>
      </c>
      <c r="Y12" s="29" t="str">
        <f t="shared" si="8"/>
        <v/>
      </c>
      <c r="Z12" s="29" t="str">
        <f t="shared" si="9"/>
        <v/>
      </c>
      <c r="AA12" s="29" t="str">
        <f t="shared" si="10"/>
        <v/>
      </c>
      <c r="AB12" s="29" t="str">
        <f t="shared" si="11"/>
        <v/>
      </c>
      <c r="AC12" s="29" t="str">
        <f t="shared" si="18"/>
        <v/>
      </c>
      <c r="AD12" s="29"/>
      <c r="AE12" s="19"/>
      <c r="AF12" s="78"/>
      <c r="AG12" s="78"/>
      <c r="AK12" t="s">
        <v>36</v>
      </c>
    </row>
    <row r="13" spans="1:37" x14ac:dyDescent="0.2">
      <c r="A13" s="21"/>
      <c r="B13" s="2"/>
      <c r="C13" s="2"/>
      <c r="D13" s="5"/>
      <c r="E13" s="5"/>
      <c r="F13" s="26"/>
      <c r="G13" s="2"/>
      <c r="H13" s="2"/>
      <c r="I13" s="34" t="str">
        <f t="shared" si="12"/>
        <v/>
      </c>
      <c r="J13" s="35" t="str">
        <f t="shared" si="0"/>
        <v/>
      </c>
      <c r="K13" s="35" t="str">
        <f t="shared" si="1"/>
        <v/>
      </c>
      <c r="L13" s="35">
        <f t="shared" si="2"/>
        <v>0</v>
      </c>
      <c r="M13" s="35" t="str">
        <f t="shared" si="19"/>
        <v/>
      </c>
      <c r="N13" s="35" t="str">
        <f t="shared" si="13"/>
        <v/>
      </c>
      <c r="O13" s="35" t="str">
        <f t="shared" si="14"/>
        <v/>
      </c>
      <c r="P13" s="35" t="str">
        <f t="shared" si="15"/>
        <v/>
      </c>
      <c r="Q13" s="22"/>
      <c r="R13" s="29" t="str">
        <f t="shared" si="3"/>
        <v/>
      </c>
      <c r="S13" s="29" t="str">
        <f t="shared" si="4"/>
        <v/>
      </c>
      <c r="T13" s="29" t="str">
        <f t="shared" si="5"/>
        <v/>
      </c>
      <c r="U13" s="29" t="str">
        <f t="shared" si="16"/>
        <v/>
      </c>
      <c r="V13" s="29" t="str">
        <f t="shared" si="17"/>
        <v/>
      </c>
      <c r="W13" s="29" t="str">
        <f t="shared" si="6"/>
        <v/>
      </c>
      <c r="X13" s="29" t="str">
        <f t="shared" si="7"/>
        <v/>
      </c>
      <c r="Y13" s="29" t="str">
        <f t="shared" si="8"/>
        <v/>
      </c>
      <c r="Z13" s="29" t="str">
        <f t="shared" si="9"/>
        <v/>
      </c>
      <c r="AA13" s="29" t="str">
        <f t="shared" si="10"/>
        <v/>
      </c>
      <c r="AB13" s="29" t="str">
        <f t="shared" si="11"/>
        <v/>
      </c>
      <c r="AC13" s="29" t="str">
        <f t="shared" si="18"/>
        <v/>
      </c>
      <c r="AD13" s="29"/>
      <c r="AE13" s="19"/>
      <c r="AK13" t="s">
        <v>37</v>
      </c>
    </row>
    <row r="14" spans="1:37" x14ac:dyDescent="0.2">
      <c r="A14" s="21"/>
      <c r="B14" s="2"/>
      <c r="C14" s="2"/>
      <c r="D14" s="5"/>
      <c r="E14" s="5"/>
      <c r="F14" s="26"/>
      <c r="G14" s="2"/>
      <c r="H14" s="2"/>
      <c r="I14" s="34" t="str">
        <f t="shared" si="12"/>
        <v/>
      </c>
      <c r="J14" s="35" t="str">
        <f t="shared" si="0"/>
        <v/>
      </c>
      <c r="K14" s="35" t="str">
        <f t="shared" si="1"/>
        <v/>
      </c>
      <c r="L14" s="35">
        <f t="shared" si="2"/>
        <v>0</v>
      </c>
      <c r="M14" s="35" t="str">
        <f t="shared" si="19"/>
        <v/>
      </c>
      <c r="N14" s="35" t="str">
        <f t="shared" si="13"/>
        <v/>
      </c>
      <c r="O14" s="35" t="str">
        <f t="shared" si="14"/>
        <v/>
      </c>
      <c r="P14" s="35" t="str">
        <f t="shared" si="15"/>
        <v/>
      </c>
      <c r="Q14" s="22"/>
      <c r="R14" s="29" t="str">
        <f t="shared" si="3"/>
        <v/>
      </c>
      <c r="S14" s="29" t="str">
        <f t="shared" si="4"/>
        <v/>
      </c>
      <c r="T14" s="29" t="str">
        <f t="shared" si="5"/>
        <v/>
      </c>
      <c r="U14" s="29" t="str">
        <f t="shared" si="16"/>
        <v/>
      </c>
      <c r="V14" s="29" t="str">
        <f t="shared" si="17"/>
        <v/>
      </c>
      <c r="W14" s="29" t="str">
        <f t="shared" si="6"/>
        <v/>
      </c>
      <c r="X14" s="29" t="str">
        <f t="shared" si="7"/>
        <v/>
      </c>
      <c r="Y14" s="29" t="str">
        <f t="shared" si="8"/>
        <v/>
      </c>
      <c r="Z14" s="29" t="str">
        <f t="shared" si="9"/>
        <v/>
      </c>
      <c r="AA14" s="29" t="str">
        <f t="shared" si="10"/>
        <v/>
      </c>
      <c r="AB14" s="29" t="str">
        <f t="shared" si="11"/>
        <v/>
      </c>
      <c r="AC14" s="29" t="str">
        <f t="shared" si="18"/>
        <v/>
      </c>
      <c r="AD14" s="29"/>
      <c r="AE14" s="19"/>
    </row>
    <row r="15" spans="1:37" x14ac:dyDescent="0.2">
      <c r="A15" s="21"/>
      <c r="B15" s="2"/>
      <c r="C15" s="2"/>
      <c r="D15" s="5"/>
      <c r="E15" s="5"/>
      <c r="F15" s="26"/>
      <c r="G15" s="2"/>
      <c r="H15" s="2"/>
      <c r="I15" s="34" t="str">
        <f t="shared" si="12"/>
        <v/>
      </c>
      <c r="J15" s="35" t="str">
        <f t="shared" si="0"/>
        <v/>
      </c>
      <c r="K15" s="35" t="str">
        <f t="shared" si="1"/>
        <v/>
      </c>
      <c r="L15" s="35">
        <f t="shared" si="2"/>
        <v>0</v>
      </c>
      <c r="M15" s="35" t="str">
        <f t="shared" si="19"/>
        <v/>
      </c>
      <c r="N15" s="35" t="str">
        <f t="shared" si="13"/>
        <v/>
      </c>
      <c r="O15" s="35" t="str">
        <f t="shared" si="14"/>
        <v/>
      </c>
      <c r="P15" s="35" t="str">
        <f t="shared" si="15"/>
        <v/>
      </c>
      <c r="Q15" s="22"/>
      <c r="R15" s="29" t="str">
        <f t="shared" si="3"/>
        <v/>
      </c>
      <c r="S15" s="29" t="str">
        <f t="shared" si="4"/>
        <v/>
      </c>
      <c r="T15" s="29" t="str">
        <f t="shared" si="5"/>
        <v/>
      </c>
      <c r="U15" s="29" t="str">
        <f t="shared" si="16"/>
        <v/>
      </c>
      <c r="V15" s="29" t="str">
        <f t="shared" si="17"/>
        <v/>
      </c>
      <c r="W15" s="29" t="str">
        <f t="shared" si="6"/>
        <v/>
      </c>
      <c r="X15" s="29" t="str">
        <f t="shared" si="7"/>
        <v/>
      </c>
      <c r="Y15" s="29" t="str">
        <f t="shared" si="8"/>
        <v/>
      </c>
      <c r="Z15" s="29" t="str">
        <f t="shared" si="9"/>
        <v/>
      </c>
      <c r="AA15" s="29" t="str">
        <f t="shared" si="10"/>
        <v/>
      </c>
      <c r="AB15" s="29" t="str">
        <f t="shared" si="11"/>
        <v/>
      </c>
      <c r="AC15" s="29" t="str">
        <f t="shared" si="18"/>
        <v/>
      </c>
      <c r="AD15" s="29"/>
      <c r="AE15" s="19"/>
    </row>
    <row r="16" spans="1:37" x14ac:dyDescent="0.2">
      <c r="A16" s="21"/>
      <c r="B16" s="2"/>
      <c r="C16" s="2"/>
      <c r="D16" s="5"/>
      <c r="E16" s="5"/>
      <c r="F16" s="26"/>
      <c r="G16" s="2"/>
      <c r="H16" s="2"/>
      <c r="I16" s="34" t="str">
        <f t="shared" si="12"/>
        <v/>
      </c>
      <c r="J16" s="35" t="str">
        <f t="shared" si="0"/>
        <v/>
      </c>
      <c r="K16" s="35" t="str">
        <f t="shared" si="1"/>
        <v/>
      </c>
      <c r="L16" s="35">
        <f t="shared" si="2"/>
        <v>0</v>
      </c>
      <c r="M16" s="35" t="str">
        <f t="shared" si="19"/>
        <v/>
      </c>
      <c r="N16" s="35" t="str">
        <f t="shared" si="13"/>
        <v/>
      </c>
      <c r="O16" s="35" t="str">
        <f t="shared" si="14"/>
        <v/>
      </c>
      <c r="P16" s="35" t="str">
        <f t="shared" si="15"/>
        <v/>
      </c>
      <c r="Q16" s="22"/>
      <c r="R16" s="29" t="str">
        <f t="shared" si="3"/>
        <v/>
      </c>
      <c r="S16" s="29" t="str">
        <f t="shared" si="4"/>
        <v/>
      </c>
      <c r="T16" s="29" t="str">
        <f t="shared" si="5"/>
        <v/>
      </c>
      <c r="U16" s="29" t="str">
        <f t="shared" si="16"/>
        <v/>
      </c>
      <c r="V16" s="29" t="str">
        <f t="shared" si="17"/>
        <v/>
      </c>
      <c r="W16" s="29" t="str">
        <f t="shared" si="6"/>
        <v/>
      </c>
      <c r="X16" s="29" t="str">
        <f t="shared" si="7"/>
        <v/>
      </c>
      <c r="Y16" s="29" t="str">
        <f t="shared" si="8"/>
        <v/>
      </c>
      <c r="Z16" s="29" t="str">
        <f t="shared" si="9"/>
        <v/>
      </c>
      <c r="AA16" s="29" t="str">
        <f t="shared" si="10"/>
        <v/>
      </c>
      <c r="AB16" s="29" t="str">
        <f t="shared" si="11"/>
        <v/>
      </c>
      <c r="AC16" s="29" t="str">
        <f t="shared" si="18"/>
        <v/>
      </c>
      <c r="AD16" s="29"/>
      <c r="AE16" s="19"/>
      <c r="AF16" s="4" t="s">
        <v>24</v>
      </c>
    </row>
    <row r="17" spans="1:37" x14ac:dyDescent="0.2">
      <c r="A17" s="21"/>
      <c r="B17" s="2"/>
      <c r="C17" s="2"/>
      <c r="D17" s="5"/>
      <c r="E17" s="5"/>
      <c r="F17" s="26"/>
      <c r="G17" s="2"/>
      <c r="H17" s="2"/>
      <c r="I17" s="34" t="str">
        <f t="shared" si="12"/>
        <v/>
      </c>
      <c r="J17" s="35" t="str">
        <f t="shared" si="0"/>
        <v/>
      </c>
      <c r="K17" s="35" t="str">
        <f t="shared" si="1"/>
        <v/>
      </c>
      <c r="L17" s="35">
        <f t="shared" si="2"/>
        <v>0</v>
      </c>
      <c r="M17" s="35" t="str">
        <f t="shared" si="19"/>
        <v/>
      </c>
      <c r="N17" s="35" t="str">
        <f t="shared" si="13"/>
        <v/>
      </c>
      <c r="O17" s="35" t="str">
        <f t="shared" si="14"/>
        <v/>
      </c>
      <c r="P17" s="35" t="str">
        <f t="shared" si="15"/>
        <v/>
      </c>
      <c r="Q17" s="22"/>
      <c r="R17" s="29" t="str">
        <f t="shared" si="3"/>
        <v/>
      </c>
      <c r="S17" s="29" t="str">
        <f t="shared" si="4"/>
        <v/>
      </c>
      <c r="T17" s="29" t="str">
        <f t="shared" si="5"/>
        <v/>
      </c>
      <c r="U17" s="29" t="str">
        <f t="shared" si="16"/>
        <v/>
      </c>
      <c r="V17" s="29" t="str">
        <f t="shared" si="17"/>
        <v/>
      </c>
      <c r="W17" s="29" t="str">
        <f t="shared" si="6"/>
        <v/>
      </c>
      <c r="X17" s="29" t="str">
        <f t="shared" si="7"/>
        <v/>
      </c>
      <c r="Y17" s="29" t="str">
        <f t="shared" si="8"/>
        <v/>
      </c>
      <c r="Z17" s="29" t="str">
        <f t="shared" si="9"/>
        <v/>
      </c>
      <c r="AA17" s="29" t="str">
        <f t="shared" si="10"/>
        <v/>
      </c>
      <c r="AB17" s="29" t="str">
        <f t="shared" si="11"/>
        <v/>
      </c>
      <c r="AC17" s="29" t="str">
        <f t="shared" si="18"/>
        <v/>
      </c>
      <c r="AD17" s="29"/>
      <c r="AE17" s="19"/>
      <c r="AF17" s="36" t="s">
        <v>22</v>
      </c>
      <c r="AG17" s="5">
        <v>0.33333333333333331</v>
      </c>
    </row>
    <row r="18" spans="1:37" x14ac:dyDescent="0.2">
      <c r="A18" s="21"/>
      <c r="B18" s="2"/>
      <c r="C18" s="2"/>
      <c r="D18" s="5"/>
      <c r="E18" s="5"/>
      <c r="F18" s="26"/>
      <c r="G18" s="2"/>
      <c r="H18" s="2"/>
      <c r="I18" s="34" t="str">
        <f t="shared" si="12"/>
        <v/>
      </c>
      <c r="J18" s="35" t="str">
        <f t="shared" si="0"/>
        <v/>
      </c>
      <c r="K18" s="35" t="str">
        <f t="shared" si="1"/>
        <v/>
      </c>
      <c r="L18" s="35">
        <f t="shared" si="2"/>
        <v>0</v>
      </c>
      <c r="M18" s="35" t="str">
        <f t="shared" si="19"/>
        <v/>
      </c>
      <c r="N18" s="35" t="str">
        <f t="shared" si="13"/>
        <v/>
      </c>
      <c r="O18" s="35" t="str">
        <f t="shared" si="14"/>
        <v/>
      </c>
      <c r="P18" s="35" t="str">
        <f t="shared" si="15"/>
        <v/>
      </c>
      <c r="Q18" s="22"/>
      <c r="R18" s="29" t="str">
        <f t="shared" si="3"/>
        <v/>
      </c>
      <c r="S18" s="29" t="str">
        <f t="shared" si="4"/>
        <v/>
      </c>
      <c r="T18" s="29" t="str">
        <f t="shared" si="5"/>
        <v/>
      </c>
      <c r="U18" s="29" t="str">
        <f t="shared" si="16"/>
        <v/>
      </c>
      <c r="V18" s="29" t="str">
        <f t="shared" si="17"/>
        <v/>
      </c>
      <c r="W18" s="29" t="str">
        <f t="shared" si="6"/>
        <v/>
      </c>
      <c r="X18" s="29" t="str">
        <f t="shared" si="7"/>
        <v/>
      </c>
      <c r="Y18" s="29" t="str">
        <f t="shared" si="8"/>
        <v/>
      </c>
      <c r="Z18" s="29" t="str">
        <f t="shared" si="9"/>
        <v/>
      </c>
      <c r="AA18" s="29" t="str">
        <f t="shared" si="10"/>
        <v/>
      </c>
      <c r="AB18" s="29" t="str">
        <f t="shared" si="11"/>
        <v/>
      </c>
      <c r="AC18" s="29" t="str">
        <f t="shared" si="18"/>
        <v/>
      </c>
      <c r="AD18" s="29"/>
      <c r="AE18" s="19"/>
      <c r="AF18" s="36" t="s">
        <v>126</v>
      </c>
      <c r="AG18" s="5">
        <v>0.70833333333333337</v>
      </c>
    </row>
    <row r="19" spans="1:37" x14ac:dyDescent="0.2">
      <c r="A19" s="21"/>
      <c r="B19" s="2"/>
      <c r="C19" s="2"/>
      <c r="D19" s="5"/>
      <c r="E19" s="5"/>
      <c r="F19" s="26"/>
      <c r="G19" s="2"/>
      <c r="H19" s="2"/>
      <c r="I19" s="34" t="str">
        <f t="shared" si="12"/>
        <v/>
      </c>
      <c r="J19" s="35" t="str">
        <f t="shared" si="0"/>
        <v/>
      </c>
      <c r="K19" s="35" t="str">
        <f t="shared" si="1"/>
        <v/>
      </c>
      <c r="L19" s="35">
        <f t="shared" si="2"/>
        <v>0</v>
      </c>
      <c r="M19" s="35" t="str">
        <f t="shared" si="19"/>
        <v/>
      </c>
      <c r="N19" s="35" t="str">
        <f t="shared" si="13"/>
        <v/>
      </c>
      <c r="O19" s="35" t="str">
        <f t="shared" si="14"/>
        <v/>
      </c>
      <c r="P19" s="35" t="str">
        <f t="shared" si="15"/>
        <v/>
      </c>
      <c r="Q19" s="22"/>
      <c r="R19" s="29" t="str">
        <f t="shared" si="3"/>
        <v/>
      </c>
      <c r="S19" s="29" t="str">
        <f t="shared" si="4"/>
        <v/>
      </c>
      <c r="T19" s="29" t="str">
        <f t="shared" si="5"/>
        <v/>
      </c>
      <c r="U19" s="29" t="str">
        <f t="shared" si="16"/>
        <v/>
      </c>
      <c r="V19" s="29" t="str">
        <f t="shared" si="17"/>
        <v/>
      </c>
      <c r="W19" s="29" t="str">
        <f t="shared" si="6"/>
        <v/>
      </c>
      <c r="X19" s="29" t="str">
        <f t="shared" si="7"/>
        <v/>
      </c>
      <c r="Y19" s="29" t="str">
        <f t="shared" si="8"/>
        <v/>
      </c>
      <c r="Z19" s="29" t="str">
        <f t="shared" si="9"/>
        <v/>
      </c>
      <c r="AA19" s="29" t="str">
        <f t="shared" si="10"/>
        <v/>
      </c>
      <c r="AB19" s="29" t="str">
        <f t="shared" si="11"/>
        <v/>
      </c>
      <c r="AC19" s="29" t="str">
        <f t="shared" si="18"/>
        <v/>
      </c>
      <c r="AD19" s="29"/>
      <c r="AE19" s="19"/>
    </row>
    <row r="20" spans="1:37" x14ac:dyDescent="0.2">
      <c r="A20" s="21"/>
      <c r="B20" s="2"/>
      <c r="C20" s="2"/>
      <c r="D20" s="5"/>
      <c r="E20" s="5"/>
      <c r="F20" s="26"/>
      <c r="G20" s="2"/>
      <c r="H20" s="2"/>
      <c r="I20" s="34" t="str">
        <f t="shared" si="12"/>
        <v/>
      </c>
      <c r="J20" s="35" t="str">
        <f t="shared" si="0"/>
        <v/>
      </c>
      <c r="K20" s="35" t="str">
        <f t="shared" si="1"/>
        <v/>
      </c>
      <c r="L20" s="35">
        <f t="shared" si="2"/>
        <v>0</v>
      </c>
      <c r="M20" s="35" t="str">
        <f t="shared" si="19"/>
        <v/>
      </c>
      <c r="N20" s="35" t="str">
        <f t="shared" si="13"/>
        <v/>
      </c>
      <c r="O20" s="35" t="str">
        <f t="shared" si="14"/>
        <v/>
      </c>
      <c r="P20" s="35" t="str">
        <f t="shared" si="15"/>
        <v/>
      </c>
      <c r="Q20" s="22"/>
      <c r="R20" s="29" t="str">
        <f t="shared" si="3"/>
        <v/>
      </c>
      <c r="S20" s="29" t="str">
        <f t="shared" si="4"/>
        <v/>
      </c>
      <c r="T20" s="29" t="str">
        <f t="shared" si="5"/>
        <v/>
      </c>
      <c r="U20" s="29" t="str">
        <f t="shared" si="16"/>
        <v/>
      </c>
      <c r="V20" s="29" t="str">
        <f t="shared" si="17"/>
        <v/>
      </c>
      <c r="W20" s="29" t="str">
        <f t="shared" si="6"/>
        <v/>
      </c>
      <c r="X20" s="29" t="str">
        <f t="shared" si="7"/>
        <v/>
      </c>
      <c r="Y20" s="29" t="str">
        <f t="shared" si="8"/>
        <v/>
      </c>
      <c r="Z20" s="29" t="str">
        <f t="shared" si="9"/>
        <v/>
      </c>
      <c r="AA20" s="29" t="str">
        <f t="shared" si="10"/>
        <v/>
      </c>
      <c r="AB20" s="29" t="str">
        <f t="shared" si="11"/>
        <v/>
      </c>
      <c r="AC20" s="29" t="str">
        <f t="shared" si="18"/>
        <v/>
      </c>
      <c r="AD20" s="29"/>
      <c r="AE20" s="19"/>
      <c r="AF20" s="36" t="s">
        <v>34</v>
      </c>
      <c r="AG20" s="70" t="s">
        <v>38</v>
      </c>
      <c r="AH20" s="71"/>
      <c r="AI20" s="71"/>
      <c r="AJ20" s="72"/>
      <c r="AK20" t="s">
        <v>38</v>
      </c>
    </row>
    <row r="21" spans="1:37" x14ac:dyDescent="0.2">
      <c r="A21" s="21"/>
      <c r="B21" s="2"/>
      <c r="C21" s="2"/>
      <c r="D21" s="5"/>
      <c r="E21" s="5"/>
      <c r="F21" s="26"/>
      <c r="G21" s="2"/>
      <c r="H21" s="2"/>
      <c r="I21" s="34" t="str">
        <f t="shared" si="12"/>
        <v/>
      </c>
      <c r="J21" s="35" t="str">
        <f t="shared" si="0"/>
        <v/>
      </c>
      <c r="K21" s="35" t="str">
        <f t="shared" si="1"/>
        <v/>
      </c>
      <c r="L21" s="35">
        <f t="shared" si="2"/>
        <v>0</v>
      </c>
      <c r="M21" s="35" t="str">
        <f t="shared" si="19"/>
        <v/>
      </c>
      <c r="N21" s="35" t="str">
        <f t="shared" si="13"/>
        <v/>
      </c>
      <c r="O21" s="35" t="str">
        <f t="shared" si="14"/>
        <v/>
      </c>
      <c r="P21" s="35" t="str">
        <f t="shared" si="15"/>
        <v/>
      </c>
      <c r="Q21" s="22"/>
      <c r="R21" s="29" t="str">
        <f t="shared" si="3"/>
        <v/>
      </c>
      <c r="S21" s="29" t="str">
        <f t="shared" si="4"/>
        <v/>
      </c>
      <c r="T21" s="29" t="str">
        <f t="shared" si="5"/>
        <v/>
      </c>
      <c r="U21" s="29" t="str">
        <f t="shared" si="16"/>
        <v/>
      </c>
      <c r="V21" s="29" t="str">
        <f t="shared" si="17"/>
        <v/>
      </c>
      <c r="W21" s="29" t="str">
        <f t="shared" si="6"/>
        <v/>
      </c>
      <c r="X21" s="29" t="str">
        <f t="shared" si="7"/>
        <v/>
      </c>
      <c r="Y21" s="29" t="str">
        <f t="shared" si="8"/>
        <v/>
      </c>
      <c r="Z21" s="29" t="str">
        <f t="shared" si="9"/>
        <v/>
      </c>
      <c r="AA21" s="29" t="str">
        <f t="shared" si="10"/>
        <v/>
      </c>
      <c r="AB21" s="29" t="str">
        <f t="shared" si="11"/>
        <v/>
      </c>
      <c r="AC21" s="29" t="str">
        <f t="shared" si="18"/>
        <v/>
      </c>
      <c r="AD21" s="29"/>
      <c r="AE21" s="19"/>
      <c r="AK21" t="s">
        <v>39</v>
      </c>
    </row>
    <row r="22" spans="1:37" x14ac:dyDescent="0.2">
      <c r="A22" s="21"/>
      <c r="B22" s="2"/>
      <c r="C22" s="2"/>
      <c r="D22" s="5"/>
      <c r="E22" s="5"/>
      <c r="F22" s="26"/>
      <c r="G22" s="2"/>
      <c r="H22" s="2"/>
      <c r="I22" s="34" t="str">
        <f t="shared" si="12"/>
        <v/>
      </c>
      <c r="J22" s="35" t="str">
        <f t="shared" si="0"/>
        <v/>
      </c>
      <c r="K22" s="35" t="str">
        <f t="shared" si="1"/>
        <v/>
      </c>
      <c r="L22" s="35">
        <f t="shared" si="2"/>
        <v>0</v>
      </c>
      <c r="M22" s="35" t="str">
        <f t="shared" si="19"/>
        <v/>
      </c>
      <c r="N22" s="35" t="str">
        <f t="shared" si="13"/>
        <v/>
      </c>
      <c r="O22" s="35" t="str">
        <f t="shared" si="14"/>
        <v/>
      </c>
      <c r="P22" s="35" t="str">
        <f t="shared" si="15"/>
        <v/>
      </c>
      <c r="Q22" s="22"/>
      <c r="R22" s="29" t="str">
        <f t="shared" si="3"/>
        <v/>
      </c>
      <c r="S22" s="29" t="str">
        <f t="shared" si="4"/>
        <v/>
      </c>
      <c r="T22" s="29" t="str">
        <f t="shared" si="5"/>
        <v/>
      </c>
      <c r="U22" s="29" t="str">
        <f t="shared" si="16"/>
        <v/>
      </c>
      <c r="V22" s="29" t="str">
        <f t="shared" si="17"/>
        <v/>
      </c>
      <c r="W22" s="29" t="str">
        <f t="shared" si="6"/>
        <v/>
      </c>
      <c r="X22" s="29" t="str">
        <f t="shared" si="7"/>
        <v/>
      </c>
      <c r="Y22" s="29" t="str">
        <f t="shared" si="8"/>
        <v/>
      </c>
      <c r="Z22" s="29" t="str">
        <f t="shared" si="9"/>
        <v/>
      </c>
      <c r="AA22" s="29" t="str">
        <f t="shared" si="10"/>
        <v/>
      </c>
      <c r="AB22" s="29" t="str">
        <f t="shared" si="11"/>
        <v/>
      </c>
      <c r="AC22" s="29" t="str">
        <f t="shared" si="18"/>
        <v/>
      </c>
      <c r="AD22" s="29"/>
      <c r="AE22" s="19"/>
    </row>
    <row r="23" spans="1:37" x14ac:dyDescent="0.2">
      <c r="A23" s="21"/>
      <c r="B23" s="2"/>
      <c r="C23" s="2"/>
      <c r="D23" s="5"/>
      <c r="E23" s="5"/>
      <c r="F23" s="26"/>
      <c r="G23" s="2"/>
      <c r="H23" s="2"/>
      <c r="I23" s="34" t="str">
        <f t="shared" si="12"/>
        <v/>
      </c>
      <c r="J23" s="35" t="str">
        <f t="shared" si="0"/>
        <v/>
      </c>
      <c r="K23" s="35" t="str">
        <f t="shared" si="1"/>
        <v/>
      </c>
      <c r="L23" s="35">
        <f t="shared" si="2"/>
        <v>0</v>
      </c>
      <c r="M23" s="35" t="str">
        <f t="shared" si="19"/>
        <v/>
      </c>
      <c r="N23" s="35" t="str">
        <f t="shared" si="13"/>
        <v/>
      </c>
      <c r="O23" s="35" t="str">
        <f t="shared" si="14"/>
        <v/>
      </c>
      <c r="P23" s="35" t="str">
        <f t="shared" si="15"/>
        <v/>
      </c>
      <c r="Q23" s="22"/>
      <c r="R23" s="29" t="str">
        <f t="shared" si="3"/>
        <v/>
      </c>
      <c r="S23" s="29" t="str">
        <f t="shared" si="4"/>
        <v/>
      </c>
      <c r="T23" s="29" t="str">
        <f t="shared" si="5"/>
        <v/>
      </c>
      <c r="U23" s="29" t="str">
        <f t="shared" si="16"/>
        <v/>
      </c>
      <c r="V23" s="29" t="str">
        <f t="shared" si="17"/>
        <v/>
      </c>
      <c r="W23" s="29" t="str">
        <f t="shared" si="6"/>
        <v/>
      </c>
      <c r="X23" s="29" t="str">
        <f t="shared" si="7"/>
        <v/>
      </c>
      <c r="Y23" s="29" t="str">
        <f t="shared" si="8"/>
        <v/>
      </c>
      <c r="Z23" s="29" t="str">
        <f t="shared" si="9"/>
        <v/>
      </c>
      <c r="AA23" s="29" t="str">
        <f t="shared" si="10"/>
        <v/>
      </c>
      <c r="AB23" s="29" t="str">
        <f t="shared" si="11"/>
        <v/>
      </c>
      <c r="AC23" s="29" t="str">
        <f t="shared" si="18"/>
        <v/>
      </c>
      <c r="AD23" s="29"/>
      <c r="AE23" s="19"/>
      <c r="AF23" s="4" t="s">
        <v>48</v>
      </c>
    </row>
    <row r="24" spans="1:37" x14ac:dyDescent="0.2">
      <c r="A24" s="21"/>
      <c r="B24" s="2"/>
      <c r="C24" s="2"/>
      <c r="D24" s="5"/>
      <c r="E24" s="5"/>
      <c r="F24" s="26"/>
      <c r="G24" s="2"/>
      <c r="H24" s="2"/>
      <c r="I24" s="34" t="str">
        <f t="shared" si="12"/>
        <v/>
      </c>
      <c r="J24" s="35" t="str">
        <f t="shared" si="0"/>
        <v/>
      </c>
      <c r="K24" s="35" t="str">
        <f t="shared" si="1"/>
        <v/>
      </c>
      <c r="L24" s="35">
        <f t="shared" si="2"/>
        <v>0</v>
      </c>
      <c r="M24" s="35" t="str">
        <f t="shared" si="19"/>
        <v/>
      </c>
      <c r="N24" s="35" t="str">
        <f t="shared" si="13"/>
        <v/>
      </c>
      <c r="O24" s="35" t="str">
        <f t="shared" si="14"/>
        <v/>
      </c>
      <c r="P24" s="35" t="str">
        <f t="shared" si="15"/>
        <v/>
      </c>
      <c r="Q24" s="22"/>
      <c r="R24" s="29" t="str">
        <f t="shared" si="3"/>
        <v/>
      </c>
      <c r="S24" s="29" t="str">
        <f t="shared" si="4"/>
        <v/>
      </c>
      <c r="T24" s="29" t="str">
        <f t="shared" si="5"/>
        <v/>
      </c>
      <c r="U24" s="29" t="str">
        <f t="shared" si="16"/>
        <v/>
      </c>
      <c r="V24" s="29" t="str">
        <f t="shared" si="17"/>
        <v/>
      </c>
      <c r="W24" s="29" t="str">
        <f t="shared" si="6"/>
        <v/>
      </c>
      <c r="X24" s="29" t="str">
        <f t="shared" si="7"/>
        <v/>
      </c>
      <c r="Y24" s="29" t="str">
        <f t="shared" si="8"/>
        <v/>
      </c>
      <c r="Z24" s="29" t="str">
        <f t="shared" si="9"/>
        <v/>
      </c>
      <c r="AA24" s="29" t="str">
        <f t="shared" si="10"/>
        <v/>
      </c>
      <c r="AB24" s="29" t="str">
        <f t="shared" si="11"/>
        <v/>
      </c>
      <c r="AC24" s="29" t="str">
        <f t="shared" si="18"/>
        <v/>
      </c>
      <c r="AD24" s="29"/>
      <c r="AE24" s="19"/>
      <c r="AF24" s="36" t="s">
        <v>51</v>
      </c>
      <c r="AG24" s="70" t="s">
        <v>53</v>
      </c>
      <c r="AH24" s="71"/>
      <c r="AI24" s="71"/>
      <c r="AJ24" s="72"/>
      <c r="AK24" t="s">
        <v>50</v>
      </c>
    </row>
    <row r="25" spans="1:37" x14ac:dyDescent="0.2">
      <c r="A25" s="21"/>
      <c r="B25" s="2"/>
      <c r="C25" s="2"/>
      <c r="D25" s="5"/>
      <c r="E25" s="5"/>
      <c r="F25" s="26"/>
      <c r="G25" s="2"/>
      <c r="H25" s="2"/>
      <c r="I25" s="34" t="str">
        <f t="shared" si="12"/>
        <v/>
      </c>
      <c r="J25" s="35" t="str">
        <f t="shared" si="0"/>
        <v/>
      </c>
      <c r="K25" s="35" t="str">
        <f t="shared" si="1"/>
        <v/>
      </c>
      <c r="L25" s="35">
        <f t="shared" si="2"/>
        <v>0</v>
      </c>
      <c r="M25" s="35" t="str">
        <f t="shared" si="19"/>
        <v/>
      </c>
      <c r="N25" s="35" t="str">
        <f t="shared" si="13"/>
        <v/>
      </c>
      <c r="O25" s="35" t="str">
        <f t="shared" si="14"/>
        <v/>
      </c>
      <c r="P25" s="35" t="str">
        <f t="shared" si="15"/>
        <v/>
      </c>
      <c r="Q25" s="22"/>
      <c r="R25" s="29" t="str">
        <f t="shared" si="3"/>
        <v/>
      </c>
      <c r="S25" s="29" t="str">
        <f t="shared" si="4"/>
        <v/>
      </c>
      <c r="T25" s="29" t="str">
        <f t="shared" si="5"/>
        <v/>
      </c>
      <c r="U25" s="29" t="str">
        <f t="shared" si="16"/>
        <v/>
      </c>
      <c r="V25" s="29" t="str">
        <f t="shared" si="17"/>
        <v/>
      </c>
      <c r="W25" s="29" t="str">
        <f t="shared" si="6"/>
        <v/>
      </c>
      <c r="X25" s="29" t="str">
        <f t="shared" si="7"/>
        <v/>
      </c>
      <c r="Y25" s="29" t="str">
        <f t="shared" si="8"/>
        <v/>
      </c>
      <c r="Z25" s="29" t="str">
        <f t="shared" si="9"/>
        <v/>
      </c>
      <c r="AA25" s="29" t="str">
        <f t="shared" si="10"/>
        <v/>
      </c>
      <c r="AB25" s="29" t="str">
        <f t="shared" si="11"/>
        <v/>
      </c>
      <c r="AC25" s="29" t="str">
        <f t="shared" si="18"/>
        <v/>
      </c>
      <c r="AD25" s="29"/>
      <c r="AE25" s="19"/>
      <c r="AK25" t="s">
        <v>53</v>
      </c>
    </row>
    <row r="26" spans="1:37" x14ac:dyDescent="0.2">
      <c r="A26" s="21"/>
      <c r="B26" s="2"/>
      <c r="C26" s="2"/>
      <c r="D26" s="5"/>
      <c r="E26" s="5"/>
      <c r="F26" s="26"/>
      <c r="G26" s="2"/>
      <c r="H26" s="2"/>
      <c r="I26" s="34" t="str">
        <f t="shared" si="12"/>
        <v/>
      </c>
      <c r="J26" s="35" t="str">
        <f t="shared" si="0"/>
        <v/>
      </c>
      <c r="K26" s="35" t="str">
        <f t="shared" si="1"/>
        <v/>
      </c>
      <c r="L26" s="35">
        <f t="shared" si="2"/>
        <v>0</v>
      </c>
      <c r="M26" s="35" t="str">
        <f t="shared" si="19"/>
        <v/>
      </c>
      <c r="N26" s="35" t="str">
        <f t="shared" si="13"/>
        <v/>
      </c>
      <c r="O26" s="35" t="str">
        <f t="shared" si="14"/>
        <v/>
      </c>
      <c r="P26" s="35" t="str">
        <f t="shared" si="15"/>
        <v/>
      </c>
      <c r="Q26" s="22"/>
      <c r="R26" s="29" t="str">
        <f t="shared" si="3"/>
        <v/>
      </c>
      <c r="S26" s="29" t="str">
        <f t="shared" si="4"/>
        <v/>
      </c>
      <c r="T26" s="29" t="str">
        <f t="shared" si="5"/>
        <v/>
      </c>
      <c r="U26" s="29" t="str">
        <f t="shared" si="16"/>
        <v/>
      </c>
      <c r="V26" s="29" t="str">
        <f t="shared" si="17"/>
        <v/>
      </c>
      <c r="W26" s="29" t="str">
        <f t="shared" si="6"/>
        <v/>
      </c>
      <c r="X26" s="29" t="str">
        <f t="shared" si="7"/>
        <v/>
      </c>
      <c r="Y26" s="29" t="str">
        <f t="shared" si="8"/>
        <v/>
      </c>
      <c r="Z26" s="29" t="str">
        <f t="shared" si="9"/>
        <v/>
      </c>
      <c r="AA26" s="29" t="str">
        <f t="shared" si="10"/>
        <v/>
      </c>
      <c r="AB26" s="29" t="str">
        <f t="shared" si="11"/>
        <v/>
      </c>
      <c r="AC26" s="29" t="str">
        <f t="shared" si="18"/>
        <v/>
      </c>
      <c r="AD26" s="29"/>
      <c r="AE26" s="19"/>
      <c r="AK26" t="s">
        <v>54</v>
      </c>
    </row>
    <row r="27" spans="1:37" x14ac:dyDescent="0.2">
      <c r="A27" s="21"/>
      <c r="B27" s="2"/>
      <c r="C27" s="2"/>
      <c r="D27" s="5"/>
      <c r="E27" s="5"/>
      <c r="F27" s="26"/>
      <c r="G27" s="2"/>
      <c r="H27" s="2"/>
      <c r="I27" s="34" t="str">
        <f t="shared" si="12"/>
        <v/>
      </c>
      <c r="J27" s="35" t="str">
        <f t="shared" si="0"/>
        <v/>
      </c>
      <c r="K27" s="35" t="str">
        <f t="shared" si="1"/>
        <v/>
      </c>
      <c r="L27" s="35">
        <f t="shared" si="2"/>
        <v>0</v>
      </c>
      <c r="M27" s="35" t="str">
        <f t="shared" si="19"/>
        <v/>
      </c>
      <c r="N27" s="35" t="str">
        <f t="shared" si="13"/>
        <v/>
      </c>
      <c r="O27" s="35" t="str">
        <f t="shared" si="14"/>
        <v/>
      </c>
      <c r="P27" s="35" t="str">
        <f t="shared" si="15"/>
        <v/>
      </c>
      <c r="Q27" s="22"/>
      <c r="R27" s="29" t="str">
        <f t="shared" si="3"/>
        <v/>
      </c>
      <c r="S27" s="29" t="str">
        <f t="shared" si="4"/>
        <v/>
      </c>
      <c r="T27" s="29" t="str">
        <f t="shared" si="5"/>
        <v/>
      </c>
      <c r="U27" s="29" t="str">
        <f t="shared" si="16"/>
        <v/>
      </c>
      <c r="V27" s="29" t="str">
        <f t="shared" si="17"/>
        <v/>
      </c>
      <c r="W27" s="29" t="str">
        <f t="shared" si="6"/>
        <v/>
      </c>
      <c r="X27" s="29" t="str">
        <f t="shared" si="7"/>
        <v/>
      </c>
      <c r="Y27" s="29" t="str">
        <f t="shared" si="8"/>
        <v/>
      </c>
      <c r="Z27" s="29" t="str">
        <f t="shared" si="9"/>
        <v/>
      </c>
      <c r="AA27" s="29" t="str">
        <f t="shared" si="10"/>
        <v/>
      </c>
      <c r="AB27" s="29" t="str">
        <f t="shared" si="11"/>
        <v/>
      </c>
      <c r="AC27" s="29" t="str">
        <f t="shared" si="18"/>
        <v/>
      </c>
      <c r="AD27" s="29"/>
      <c r="AE27" s="19"/>
      <c r="AF27" s="4" t="s">
        <v>112</v>
      </c>
    </row>
    <row r="28" spans="1:37" x14ac:dyDescent="0.2">
      <c r="A28" s="21"/>
      <c r="B28" s="2"/>
      <c r="C28" s="2"/>
      <c r="D28" s="5"/>
      <c r="E28" s="5"/>
      <c r="F28" s="26"/>
      <c r="G28" s="2"/>
      <c r="H28" s="2"/>
      <c r="I28" s="34" t="str">
        <f t="shared" si="12"/>
        <v/>
      </c>
      <c r="J28" s="35" t="str">
        <f t="shared" si="0"/>
        <v/>
      </c>
      <c r="K28" s="35" t="str">
        <f t="shared" si="1"/>
        <v/>
      </c>
      <c r="L28" s="35">
        <f t="shared" si="2"/>
        <v>0</v>
      </c>
      <c r="M28" s="35" t="str">
        <f t="shared" si="19"/>
        <v/>
      </c>
      <c r="N28" s="35" t="str">
        <f t="shared" si="13"/>
        <v/>
      </c>
      <c r="O28" s="35" t="str">
        <f t="shared" si="14"/>
        <v/>
      </c>
      <c r="P28" s="35" t="str">
        <f t="shared" si="15"/>
        <v/>
      </c>
      <c r="Q28" s="22"/>
      <c r="R28" s="29" t="str">
        <f t="shared" si="3"/>
        <v/>
      </c>
      <c r="S28" s="29" t="str">
        <f t="shared" si="4"/>
        <v/>
      </c>
      <c r="T28" s="29" t="str">
        <f t="shared" si="5"/>
        <v/>
      </c>
      <c r="U28" s="29" t="str">
        <f t="shared" si="16"/>
        <v/>
      </c>
      <c r="V28" s="29" t="str">
        <f t="shared" si="17"/>
        <v/>
      </c>
      <c r="W28" s="29" t="str">
        <f t="shared" si="6"/>
        <v/>
      </c>
      <c r="X28" s="29" t="str">
        <f t="shared" si="7"/>
        <v/>
      </c>
      <c r="Y28" s="29" t="str">
        <f t="shared" si="8"/>
        <v/>
      </c>
      <c r="Z28" s="29" t="str">
        <f t="shared" si="9"/>
        <v/>
      </c>
      <c r="AA28" s="29" t="str">
        <f t="shared" si="10"/>
        <v/>
      </c>
      <c r="AB28" s="29" t="str">
        <f t="shared" si="11"/>
        <v/>
      </c>
      <c r="AC28" s="29" t="str">
        <f t="shared" si="18"/>
        <v/>
      </c>
      <c r="AD28" s="29"/>
      <c r="AE28" s="19"/>
      <c r="AF28" s="36" t="s">
        <v>113</v>
      </c>
      <c r="AG28" s="2">
        <v>8</v>
      </c>
      <c r="AH28" s="38" t="s">
        <v>114</v>
      </c>
      <c r="AI28" s="39"/>
      <c r="AJ28" s="40"/>
      <c r="AK28" s="10">
        <f>AG28/24</f>
        <v>0.33333333333333331</v>
      </c>
    </row>
    <row r="29" spans="1:37" x14ac:dyDescent="0.2">
      <c r="A29" s="21"/>
      <c r="B29" s="2"/>
      <c r="C29" s="2"/>
      <c r="D29" s="5"/>
      <c r="E29" s="5"/>
      <c r="F29" s="26"/>
      <c r="G29" s="2"/>
      <c r="H29" s="2"/>
      <c r="I29" s="34" t="str">
        <f t="shared" si="12"/>
        <v/>
      </c>
      <c r="J29" s="35" t="str">
        <f t="shared" si="0"/>
        <v/>
      </c>
      <c r="K29" s="35" t="str">
        <f t="shared" si="1"/>
        <v/>
      </c>
      <c r="L29" s="35">
        <f t="shared" si="2"/>
        <v>0</v>
      </c>
      <c r="M29" s="35" t="str">
        <f t="shared" si="19"/>
        <v/>
      </c>
      <c r="N29" s="35" t="str">
        <f t="shared" si="13"/>
        <v/>
      </c>
      <c r="O29" s="35" t="str">
        <f t="shared" si="14"/>
        <v/>
      </c>
      <c r="P29" s="35" t="str">
        <f t="shared" si="15"/>
        <v/>
      </c>
      <c r="Q29" s="22"/>
      <c r="R29" s="29" t="str">
        <f t="shared" si="3"/>
        <v/>
      </c>
      <c r="S29" s="29" t="str">
        <f t="shared" si="4"/>
        <v/>
      </c>
      <c r="T29" s="29" t="str">
        <f t="shared" si="5"/>
        <v/>
      </c>
      <c r="U29" s="29" t="str">
        <f t="shared" si="16"/>
        <v/>
      </c>
      <c r="V29" s="29" t="str">
        <f t="shared" si="17"/>
        <v/>
      </c>
      <c r="W29" s="29" t="str">
        <f t="shared" si="6"/>
        <v/>
      </c>
      <c r="X29" s="29" t="str">
        <f t="shared" si="7"/>
        <v/>
      </c>
      <c r="Y29" s="29" t="str">
        <f t="shared" si="8"/>
        <v/>
      </c>
      <c r="Z29" s="29" t="str">
        <f t="shared" si="9"/>
        <v/>
      </c>
      <c r="AA29" s="29" t="str">
        <f t="shared" si="10"/>
        <v/>
      </c>
      <c r="AB29" s="29" t="str">
        <f t="shared" si="11"/>
        <v/>
      </c>
      <c r="AC29" s="29" t="str">
        <f t="shared" si="18"/>
        <v/>
      </c>
      <c r="AD29" s="29"/>
      <c r="AE29" s="19"/>
      <c r="AK29" s="10">
        <f>AK28*B4</f>
        <v>7</v>
      </c>
    </row>
    <row r="30" spans="1:37" x14ac:dyDescent="0.2">
      <c r="A30" s="21"/>
      <c r="B30" s="2"/>
      <c r="C30" s="2"/>
      <c r="D30" s="5"/>
      <c r="E30" s="5"/>
      <c r="F30" s="26"/>
      <c r="G30" s="2"/>
      <c r="H30" s="2"/>
      <c r="I30" s="34" t="str">
        <f t="shared" si="12"/>
        <v/>
      </c>
      <c r="J30" s="35" t="str">
        <f t="shared" si="0"/>
        <v/>
      </c>
      <c r="K30" s="35" t="str">
        <f t="shared" si="1"/>
        <v/>
      </c>
      <c r="L30" s="35">
        <f t="shared" si="2"/>
        <v>0</v>
      </c>
      <c r="M30" s="35" t="str">
        <f t="shared" si="19"/>
        <v/>
      </c>
      <c r="N30" s="35" t="str">
        <f t="shared" si="13"/>
        <v/>
      </c>
      <c r="O30" s="35" t="str">
        <f t="shared" si="14"/>
        <v/>
      </c>
      <c r="P30" s="35" t="str">
        <f t="shared" si="15"/>
        <v/>
      </c>
      <c r="Q30" s="22"/>
      <c r="R30" s="29" t="str">
        <f t="shared" si="3"/>
        <v/>
      </c>
      <c r="S30" s="29" t="str">
        <f t="shared" si="4"/>
        <v/>
      </c>
      <c r="T30" s="29" t="str">
        <f t="shared" si="5"/>
        <v/>
      </c>
      <c r="U30" s="29" t="str">
        <f t="shared" si="16"/>
        <v/>
      </c>
      <c r="V30" s="29" t="str">
        <f t="shared" si="17"/>
        <v/>
      </c>
      <c r="W30" s="29" t="str">
        <f t="shared" si="6"/>
        <v/>
      </c>
      <c r="X30" s="29" t="str">
        <f t="shared" si="7"/>
        <v/>
      </c>
      <c r="Y30" s="29" t="str">
        <f t="shared" si="8"/>
        <v/>
      </c>
      <c r="Z30" s="29" t="str">
        <f t="shared" si="9"/>
        <v/>
      </c>
      <c r="AA30" s="29" t="str">
        <f t="shared" si="10"/>
        <v/>
      </c>
      <c r="AB30" s="29" t="str">
        <f t="shared" si="11"/>
        <v/>
      </c>
      <c r="AC30" s="29" t="str">
        <f t="shared" si="18"/>
        <v/>
      </c>
      <c r="AD30" s="29"/>
      <c r="AE30" s="19"/>
      <c r="AK30" s="31">
        <f>$D$2/AK29/24</f>
        <v>1785.7142857142856</v>
      </c>
    </row>
    <row r="31" spans="1:37" x14ac:dyDescent="0.2">
      <c r="A31" s="21"/>
      <c r="B31" s="2"/>
      <c r="C31" s="2"/>
      <c r="D31" s="5"/>
      <c r="E31" s="5"/>
      <c r="F31" s="26"/>
      <c r="G31" s="2"/>
      <c r="H31" s="2"/>
      <c r="I31" s="34" t="str">
        <f t="shared" si="12"/>
        <v/>
      </c>
      <c r="J31" s="35" t="str">
        <f t="shared" si="0"/>
        <v/>
      </c>
      <c r="K31" s="35" t="str">
        <f t="shared" si="1"/>
        <v/>
      </c>
      <c r="L31" s="35">
        <f t="shared" si="2"/>
        <v>0</v>
      </c>
      <c r="M31" s="35" t="str">
        <f t="shared" si="19"/>
        <v/>
      </c>
      <c r="N31" s="35" t="str">
        <f t="shared" si="13"/>
        <v/>
      </c>
      <c r="O31" s="35" t="str">
        <f t="shared" si="14"/>
        <v/>
      </c>
      <c r="P31" s="35" t="str">
        <f t="shared" si="15"/>
        <v/>
      </c>
      <c r="Q31" s="22"/>
      <c r="R31" s="29" t="str">
        <f t="shared" si="3"/>
        <v/>
      </c>
      <c r="S31" s="29" t="str">
        <f t="shared" si="4"/>
        <v/>
      </c>
      <c r="T31" s="29" t="str">
        <f t="shared" si="5"/>
        <v/>
      </c>
      <c r="U31" s="29" t="str">
        <f t="shared" si="16"/>
        <v/>
      </c>
      <c r="V31" s="29" t="str">
        <f t="shared" si="17"/>
        <v/>
      </c>
      <c r="W31" s="29" t="str">
        <f t="shared" si="6"/>
        <v/>
      </c>
      <c r="X31" s="29" t="str">
        <f t="shared" si="7"/>
        <v/>
      </c>
      <c r="Y31" s="29" t="str">
        <f t="shared" si="8"/>
        <v/>
      </c>
      <c r="Z31" s="29" t="str">
        <f t="shared" si="9"/>
        <v/>
      </c>
      <c r="AA31" s="29" t="str">
        <f t="shared" si="10"/>
        <v/>
      </c>
      <c r="AB31" s="29" t="str">
        <f t="shared" si="11"/>
        <v/>
      </c>
      <c r="AC31" s="29" t="str">
        <f t="shared" si="18"/>
        <v/>
      </c>
      <c r="AD31" s="29"/>
      <c r="AE31" s="19"/>
    </row>
    <row r="32" spans="1:37" x14ac:dyDescent="0.2">
      <c r="A32" s="21"/>
      <c r="B32" s="2"/>
      <c r="C32" s="2"/>
      <c r="D32" s="5"/>
      <c r="E32" s="5"/>
      <c r="F32" s="26"/>
      <c r="G32" s="2"/>
      <c r="H32" s="2"/>
      <c r="I32" s="34" t="str">
        <f t="shared" si="12"/>
        <v/>
      </c>
      <c r="J32" s="35" t="str">
        <f t="shared" si="0"/>
        <v/>
      </c>
      <c r="K32" s="35" t="str">
        <f t="shared" si="1"/>
        <v/>
      </c>
      <c r="L32" s="35">
        <f t="shared" si="2"/>
        <v>0</v>
      </c>
      <c r="M32" s="35" t="str">
        <f t="shared" si="19"/>
        <v/>
      </c>
      <c r="N32" s="35" t="str">
        <f t="shared" si="13"/>
        <v/>
      </c>
      <c r="O32" s="35" t="str">
        <f t="shared" si="14"/>
        <v/>
      </c>
      <c r="P32" s="35" t="str">
        <f t="shared" si="15"/>
        <v/>
      </c>
      <c r="Q32" s="22"/>
      <c r="R32" s="29" t="str">
        <f t="shared" si="3"/>
        <v/>
      </c>
      <c r="S32" s="29" t="str">
        <f t="shared" si="4"/>
        <v/>
      </c>
      <c r="T32" s="29" t="str">
        <f t="shared" si="5"/>
        <v/>
      </c>
      <c r="U32" s="29" t="str">
        <f t="shared" si="16"/>
        <v/>
      </c>
      <c r="V32" s="29" t="str">
        <f t="shared" si="17"/>
        <v/>
      </c>
      <c r="W32" s="29" t="str">
        <f t="shared" si="6"/>
        <v/>
      </c>
      <c r="X32" s="29" t="str">
        <f t="shared" si="7"/>
        <v/>
      </c>
      <c r="Y32" s="29" t="str">
        <f t="shared" si="8"/>
        <v/>
      </c>
      <c r="Z32" s="29" t="str">
        <f t="shared" si="9"/>
        <v/>
      </c>
      <c r="AA32" s="29" t="str">
        <f t="shared" si="10"/>
        <v/>
      </c>
      <c r="AB32" s="29" t="str">
        <f t="shared" si="11"/>
        <v/>
      </c>
      <c r="AC32" s="29" t="str">
        <f t="shared" si="18"/>
        <v/>
      </c>
      <c r="AD32" s="29"/>
      <c r="AE32" s="19"/>
    </row>
    <row r="33" spans="1:31" x14ac:dyDescent="0.2">
      <c r="A33" s="21"/>
      <c r="B33" s="1"/>
      <c r="C33" s="2"/>
      <c r="D33" s="6"/>
      <c r="E33" s="6"/>
      <c r="F33" s="26"/>
      <c r="G33" s="3"/>
      <c r="H33" s="3"/>
      <c r="I33" s="34" t="str">
        <f t="shared" si="12"/>
        <v/>
      </c>
      <c r="J33" s="35" t="str">
        <f t="shared" si="0"/>
        <v/>
      </c>
      <c r="K33" s="35" t="str">
        <f t="shared" si="1"/>
        <v/>
      </c>
      <c r="L33" s="35">
        <f t="shared" si="2"/>
        <v>0</v>
      </c>
      <c r="M33" s="35" t="str">
        <f t="shared" si="19"/>
        <v/>
      </c>
      <c r="N33" s="35" t="str">
        <f t="shared" si="13"/>
        <v/>
      </c>
      <c r="O33" s="35" t="str">
        <f t="shared" si="14"/>
        <v/>
      </c>
      <c r="P33" s="35" t="str">
        <f t="shared" si="15"/>
        <v/>
      </c>
      <c r="Q33" s="22"/>
      <c r="R33" s="29" t="str">
        <f t="shared" si="3"/>
        <v/>
      </c>
      <c r="S33" s="29" t="str">
        <f t="shared" si="4"/>
        <v/>
      </c>
      <c r="T33" s="29" t="str">
        <f t="shared" si="5"/>
        <v/>
      </c>
      <c r="U33" s="29" t="str">
        <f t="shared" si="16"/>
        <v/>
      </c>
      <c r="V33" s="29" t="str">
        <f t="shared" si="17"/>
        <v/>
      </c>
      <c r="W33" s="29" t="str">
        <f t="shared" si="6"/>
        <v/>
      </c>
      <c r="X33" s="29" t="str">
        <f t="shared" si="7"/>
        <v/>
      </c>
      <c r="Y33" s="29" t="str">
        <f t="shared" si="8"/>
        <v/>
      </c>
      <c r="Z33" s="29" t="str">
        <f t="shared" si="9"/>
        <v/>
      </c>
      <c r="AA33" s="29" t="str">
        <f t="shared" si="10"/>
        <v/>
      </c>
      <c r="AB33" s="29" t="str">
        <f t="shared" si="11"/>
        <v/>
      </c>
      <c r="AC33" s="29" t="str">
        <f t="shared" si="18"/>
        <v/>
      </c>
      <c r="AD33" s="29"/>
      <c r="AE33" s="19"/>
    </row>
    <row r="34" spans="1:31" x14ac:dyDescent="0.2">
      <c r="A34" s="21"/>
      <c r="B34" s="1"/>
      <c r="C34" s="2"/>
      <c r="D34" s="6"/>
      <c r="E34" s="6"/>
      <c r="F34" s="26"/>
      <c r="G34" s="3"/>
      <c r="H34" s="3"/>
      <c r="I34" s="34" t="str">
        <f t="shared" si="12"/>
        <v/>
      </c>
      <c r="J34" s="35" t="str">
        <f t="shared" si="0"/>
        <v/>
      </c>
      <c r="K34" s="35" t="str">
        <f t="shared" si="1"/>
        <v/>
      </c>
      <c r="L34" s="35">
        <f t="shared" si="2"/>
        <v>0</v>
      </c>
      <c r="M34" s="35" t="str">
        <f t="shared" si="19"/>
        <v/>
      </c>
      <c r="N34" s="35" t="str">
        <f t="shared" si="13"/>
        <v/>
      </c>
      <c r="O34" s="35" t="str">
        <f t="shared" si="14"/>
        <v/>
      </c>
      <c r="P34" s="35" t="str">
        <f t="shared" si="15"/>
        <v/>
      </c>
      <c r="Q34" s="22"/>
      <c r="R34" s="29" t="str">
        <f t="shared" si="3"/>
        <v/>
      </c>
      <c r="S34" s="29" t="str">
        <f t="shared" si="4"/>
        <v/>
      </c>
      <c r="T34" s="29" t="str">
        <f t="shared" si="5"/>
        <v/>
      </c>
      <c r="U34" s="29" t="str">
        <f t="shared" si="16"/>
        <v/>
      </c>
      <c r="V34" s="29" t="str">
        <f t="shared" si="17"/>
        <v/>
      </c>
      <c r="W34" s="29" t="str">
        <f t="shared" si="6"/>
        <v/>
      </c>
      <c r="X34" s="29" t="str">
        <f t="shared" si="7"/>
        <v/>
      </c>
      <c r="Y34" s="29" t="str">
        <f t="shared" si="8"/>
        <v/>
      </c>
      <c r="Z34" s="29" t="str">
        <f t="shared" si="9"/>
        <v/>
      </c>
      <c r="AA34" s="29" t="str">
        <f t="shared" si="10"/>
        <v/>
      </c>
      <c r="AB34" s="29" t="str">
        <f t="shared" si="11"/>
        <v/>
      </c>
      <c r="AC34" s="29" t="str">
        <f t="shared" si="18"/>
        <v/>
      </c>
      <c r="AD34" s="29"/>
      <c r="AE34" s="19"/>
    </row>
    <row r="35" spans="1:31" x14ac:dyDescent="0.2">
      <c r="A35" s="21"/>
      <c r="B35" s="1"/>
      <c r="C35" s="2"/>
      <c r="D35" s="6"/>
      <c r="E35" s="6"/>
      <c r="F35" s="26"/>
      <c r="G35" s="3"/>
      <c r="H35" s="3"/>
      <c r="I35" s="34" t="str">
        <f t="shared" si="12"/>
        <v/>
      </c>
      <c r="J35" s="35" t="str">
        <f t="shared" si="0"/>
        <v/>
      </c>
      <c r="K35" s="35" t="str">
        <f t="shared" si="1"/>
        <v/>
      </c>
      <c r="L35" s="35">
        <f t="shared" si="2"/>
        <v>0</v>
      </c>
      <c r="M35" s="35" t="str">
        <f t="shared" si="19"/>
        <v/>
      </c>
      <c r="N35" s="35" t="str">
        <f t="shared" si="13"/>
        <v/>
      </c>
      <c r="O35" s="35" t="str">
        <f t="shared" si="14"/>
        <v/>
      </c>
      <c r="P35" s="35" t="str">
        <f t="shared" si="15"/>
        <v/>
      </c>
      <c r="Q35" s="22"/>
      <c r="R35" s="29" t="str">
        <f t="shared" si="3"/>
        <v/>
      </c>
      <c r="S35" s="29" t="str">
        <f t="shared" si="4"/>
        <v/>
      </c>
      <c r="T35" s="29" t="str">
        <f t="shared" si="5"/>
        <v/>
      </c>
      <c r="U35" s="29" t="str">
        <f t="shared" si="16"/>
        <v/>
      </c>
      <c r="V35" s="29" t="str">
        <f t="shared" si="17"/>
        <v/>
      </c>
      <c r="W35" s="29" t="str">
        <f t="shared" si="6"/>
        <v/>
      </c>
      <c r="X35" s="29" t="str">
        <f t="shared" si="7"/>
        <v/>
      </c>
      <c r="Y35" s="29" t="str">
        <f t="shared" si="8"/>
        <v/>
      </c>
      <c r="Z35" s="29" t="str">
        <f t="shared" si="9"/>
        <v/>
      </c>
      <c r="AA35" s="29" t="str">
        <f t="shared" si="10"/>
        <v/>
      </c>
      <c r="AB35" s="29" t="str">
        <f t="shared" si="11"/>
        <v/>
      </c>
      <c r="AC35" s="29" t="str">
        <f t="shared" si="18"/>
        <v/>
      </c>
      <c r="AD35" s="29"/>
      <c r="AE35" s="19"/>
    </row>
    <row r="36" spans="1:31" x14ac:dyDescent="0.2">
      <c r="A36" s="21"/>
      <c r="B36" s="1"/>
      <c r="C36" s="2"/>
      <c r="D36" s="6"/>
      <c r="E36" s="6"/>
      <c r="F36" s="26"/>
      <c r="G36" s="3"/>
      <c r="H36" s="3"/>
      <c r="I36" s="34" t="str">
        <f t="shared" si="12"/>
        <v/>
      </c>
      <c r="J36" s="35" t="str">
        <f t="shared" si="0"/>
        <v/>
      </c>
      <c r="K36" s="35" t="str">
        <f t="shared" si="1"/>
        <v/>
      </c>
      <c r="L36" s="35">
        <f t="shared" si="2"/>
        <v>0</v>
      </c>
      <c r="M36" s="35" t="str">
        <f t="shared" si="19"/>
        <v/>
      </c>
      <c r="N36" s="35" t="str">
        <f t="shared" si="13"/>
        <v/>
      </c>
      <c r="O36" s="35" t="str">
        <f t="shared" si="14"/>
        <v/>
      </c>
      <c r="P36" s="35" t="str">
        <f t="shared" si="15"/>
        <v/>
      </c>
      <c r="Q36" s="22"/>
      <c r="R36" s="29" t="str">
        <f t="shared" si="3"/>
        <v/>
      </c>
      <c r="S36" s="29" t="str">
        <f t="shared" si="4"/>
        <v/>
      </c>
      <c r="T36" s="29" t="str">
        <f t="shared" si="5"/>
        <v/>
      </c>
      <c r="U36" s="29" t="str">
        <f t="shared" si="16"/>
        <v/>
      </c>
      <c r="V36" s="29" t="str">
        <f t="shared" si="17"/>
        <v/>
      </c>
      <c r="W36" s="29" t="str">
        <f t="shared" si="6"/>
        <v/>
      </c>
      <c r="X36" s="29" t="str">
        <f t="shared" si="7"/>
        <v/>
      </c>
      <c r="Y36" s="29" t="str">
        <f t="shared" si="8"/>
        <v/>
      </c>
      <c r="Z36" s="29" t="str">
        <f t="shared" si="9"/>
        <v/>
      </c>
      <c r="AA36" s="29" t="str">
        <f t="shared" si="10"/>
        <v/>
      </c>
      <c r="AB36" s="29" t="str">
        <f t="shared" si="11"/>
        <v/>
      </c>
      <c r="AC36" s="29" t="str">
        <f t="shared" si="18"/>
        <v/>
      </c>
      <c r="AD36" s="29"/>
      <c r="AE36" s="19"/>
    </row>
    <row r="37" spans="1:31" x14ac:dyDescent="0.2">
      <c r="A37" s="21"/>
      <c r="B37" s="1"/>
      <c r="C37" s="2"/>
      <c r="D37" s="6"/>
      <c r="E37" s="6"/>
      <c r="F37" s="26"/>
      <c r="G37" s="3"/>
      <c r="H37" s="3"/>
      <c r="I37" s="34" t="str">
        <f t="shared" si="12"/>
        <v/>
      </c>
      <c r="J37" s="35" t="str">
        <f t="shared" si="0"/>
        <v/>
      </c>
      <c r="K37" s="35" t="str">
        <f t="shared" si="1"/>
        <v/>
      </c>
      <c r="L37" s="35">
        <f t="shared" si="2"/>
        <v>0</v>
      </c>
      <c r="M37" s="35" t="str">
        <f t="shared" si="19"/>
        <v/>
      </c>
      <c r="N37" s="35" t="str">
        <f t="shared" si="13"/>
        <v/>
      </c>
      <c r="O37" s="35" t="str">
        <f t="shared" si="14"/>
        <v/>
      </c>
      <c r="P37" s="35" t="str">
        <f t="shared" si="15"/>
        <v/>
      </c>
      <c r="Q37" s="22"/>
      <c r="R37" s="29" t="str">
        <f t="shared" si="3"/>
        <v/>
      </c>
      <c r="S37" s="29" t="str">
        <f t="shared" si="4"/>
        <v/>
      </c>
      <c r="T37" s="29" t="str">
        <f t="shared" si="5"/>
        <v/>
      </c>
      <c r="U37" s="29" t="str">
        <f t="shared" si="16"/>
        <v/>
      </c>
      <c r="V37" s="29" t="str">
        <f t="shared" si="17"/>
        <v/>
      </c>
      <c r="W37" s="29" t="str">
        <f t="shared" si="6"/>
        <v/>
      </c>
      <c r="X37" s="29" t="str">
        <f t="shared" si="7"/>
        <v/>
      </c>
      <c r="Y37" s="29" t="str">
        <f t="shared" si="8"/>
        <v/>
      </c>
      <c r="Z37" s="29" t="str">
        <f t="shared" si="9"/>
        <v/>
      </c>
      <c r="AA37" s="29" t="str">
        <f t="shared" si="10"/>
        <v/>
      </c>
      <c r="AB37" s="29" t="str">
        <f t="shared" si="11"/>
        <v/>
      </c>
      <c r="AC37" s="29" t="str">
        <f t="shared" si="18"/>
        <v/>
      </c>
      <c r="AD37" s="29"/>
      <c r="AE37" s="19"/>
    </row>
    <row r="38" spans="1:31" x14ac:dyDescent="0.2">
      <c r="A38" s="21"/>
      <c r="B38" s="1"/>
      <c r="C38" s="2"/>
      <c r="D38" s="6"/>
      <c r="E38" s="6"/>
      <c r="F38" s="26"/>
      <c r="G38" s="3"/>
      <c r="H38" s="3"/>
      <c r="I38" s="34" t="str">
        <f t="shared" si="12"/>
        <v/>
      </c>
      <c r="J38" s="35" t="str">
        <f t="shared" si="0"/>
        <v/>
      </c>
      <c r="K38" s="35" t="str">
        <f t="shared" si="1"/>
        <v/>
      </c>
      <c r="L38" s="35">
        <f t="shared" si="2"/>
        <v>0</v>
      </c>
      <c r="M38" s="35" t="str">
        <f t="shared" si="19"/>
        <v/>
      </c>
      <c r="N38" s="35" t="str">
        <f t="shared" si="13"/>
        <v/>
      </c>
      <c r="O38" s="35" t="str">
        <f t="shared" si="14"/>
        <v/>
      </c>
      <c r="P38" s="35" t="str">
        <f t="shared" si="15"/>
        <v/>
      </c>
      <c r="Q38" s="22"/>
      <c r="R38" s="29" t="str">
        <f t="shared" si="3"/>
        <v/>
      </c>
      <c r="S38" s="29" t="str">
        <f t="shared" si="4"/>
        <v/>
      </c>
      <c r="T38" s="29" t="str">
        <f t="shared" si="5"/>
        <v/>
      </c>
      <c r="U38" s="29" t="str">
        <f t="shared" si="16"/>
        <v/>
      </c>
      <c r="V38" s="29" t="str">
        <f t="shared" si="17"/>
        <v/>
      </c>
      <c r="W38" s="29" t="str">
        <f t="shared" si="6"/>
        <v/>
      </c>
      <c r="X38" s="29" t="str">
        <f t="shared" si="7"/>
        <v/>
      </c>
      <c r="Y38" s="29" t="str">
        <f t="shared" si="8"/>
        <v/>
      </c>
      <c r="Z38" s="29" t="str">
        <f t="shared" si="9"/>
        <v/>
      </c>
      <c r="AA38" s="29" t="str">
        <f t="shared" si="10"/>
        <v/>
      </c>
      <c r="AB38" s="29" t="str">
        <f t="shared" si="11"/>
        <v/>
      </c>
      <c r="AC38" s="29" t="str">
        <f t="shared" si="18"/>
        <v/>
      </c>
      <c r="AD38" s="29"/>
      <c r="AE38" s="19"/>
    </row>
    <row r="39" spans="1:31" x14ac:dyDescent="0.2">
      <c r="E39" s="20"/>
      <c r="G39" s="20"/>
      <c r="H39" s="20"/>
      <c r="I39" s="20"/>
      <c r="J39" s="20"/>
      <c r="K39" s="20"/>
      <c r="L39" s="20"/>
    </row>
  </sheetData>
  <sheetProtection algorithmName="SHA-512" hashValue="AUq6JDqLnf5Vqcyq0cpZaZEzQYGgb9z8VYlo05fT7gP6fMKQ/xknz5L1dHItPYK556jai2hQYvlqWVPQ7MZWYA==" saltValue="K5hKyBfKjstFWySWwmnJ4g==" spinCount="100000" sheet="1" objects="1" scenarios="1"/>
  <mergeCells count="9">
    <mergeCell ref="M1:N1"/>
    <mergeCell ref="M2:N2"/>
    <mergeCell ref="AG24:AJ24"/>
    <mergeCell ref="A2:A4"/>
    <mergeCell ref="K4:L4"/>
    <mergeCell ref="K3:L3"/>
    <mergeCell ref="AF12:AG12"/>
    <mergeCell ref="AG11:AJ11"/>
    <mergeCell ref="AG20:AJ20"/>
  </mergeCells>
  <phoneticPr fontId="2"/>
  <conditionalFormatting sqref="C5:D5">
    <cfRule type="cellIs" dxfId="9" priority="12" stopIfTrue="1" operator="notEqual">
      <formula>""""""</formula>
    </cfRule>
  </conditionalFormatting>
  <conditionalFormatting sqref="G4:L4">
    <cfRule type="cellIs" dxfId="8" priority="2" stopIfTrue="1" operator="equal">
      <formula>"ERROR"</formula>
    </cfRule>
  </conditionalFormatting>
  <conditionalFormatting sqref="I8:I38">
    <cfRule type="cellIs" dxfId="7" priority="9" stopIfTrue="1" operator="equal">
      <formula>"出勤"</formula>
    </cfRule>
    <cfRule type="cellIs" dxfId="6" priority="10" stopIfTrue="1" operator="equal">
      <formula>"退勤"</formula>
    </cfRule>
    <cfRule type="cellIs" dxfId="5" priority="11" stopIfTrue="1" operator="equal">
      <formula>"ERROR"</formula>
    </cfRule>
  </conditionalFormatting>
  <conditionalFormatting sqref="I2:M2">
    <cfRule type="cellIs" dxfId="4" priority="1" stopIfTrue="1" operator="equal">
      <formula>"ERROR"</formula>
    </cfRule>
  </conditionalFormatting>
  <conditionalFormatting sqref="C2 O2:Q2 D4 J8:Q38">
    <cfRule type="cellIs" dxfId="3" priority="8" stopIfTrue="1" operator="equal">
      <formula>"ERROR"</formula>
    </cfRule>
  </conditionalFormatting>
  <conditionalFormatting sqref="L8:L38">
    <cfRule type="cellIs" dxfId="2" priority="4" stopIfTrue="1" operator="equal">
      <formula>0</formula>
    </cfRule>
  </conditionalFormatting>
  <conditionalFormatting sqref="Q8:Q38">
    <cfRule type="expression" dxfId="1" priority="5" stopIfTrue="1">
      <formula>Z8="土"</formula>
    </cfRule>
    <cfRule type="expression" dxfId="0" priority="6" stopIfTrue="1">
      <formula>Z8="日"</formula>
    </cfRule>
  </conditionalFormatting>
  <dataValidations count="4">
    <dataValidation type="list" allowBlank="1" showInputMessage="1" showErrorMessage="1" sqref="AG11:AJ11" xr:uid="{00000000-0002-0000-0100-000000000000}">
      <formula1>$AK$11:$AK$13</formula1>
    </dataValidation>
    <dataValidation type="list" allowBlank="1" showInputMessage="1" showErrorMessage="1" sqref="AG20:AJ20" xr:uid="{00000000-0002-0000-0100-000001000000}">
      <formula1>$AK$20:$AK$21</formula1>
    </dataValidation>
    <dataValidation type="list" allowBlank="1" showInputMessage="1" showErrorMessage="1" sqref="Q8:Q38" xr:uid="{00000000-0002-0000-0100-000002000000}">
      <formula1>$R$1:$R$2</formula1>
    </dataValidation>
    <dataValidation type="list" allowBlank="1" showInputMessage="1" showErrorMessage="1" sqref="AG24:AJ24" xr:uid="{00000000-0002-0000-0100-000003000000}">
      <formula1>$AK$24:$AK$26</formula1>
    </dataValidation>
  </dataValidations>
  <pageMargins left="0.75" right="0.75" top="1" bottom="1" header="0.51200000000000001" footer="0.51200000000000001"/>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操作説明</vt:lpstr>
      <vt:lpstr>集計シート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2018-06-12T14:07:50Z</dcterms:created>
  <dcterms:modified xsi:type="dcterms:W3CDTF">2025-12-25T01:06:37Z</dcterms:modified>
</cp:coreProperties>
</file>